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혜미\2026년\후원금\"/>
    </mc:Choice>
  </mc:AlternateContent>
  <bookViews>
    <workbookView xWindow="0" yWindow="0" windowWidth="28800" windowHeight="10950" activeTab="2"/>
  </bookViews>
  <sheets>
    <sheet name="세입세출 결산서" sheetId="1" r:id="rId1"/>
    <sheet name="세입결산서 " sheetId="3" r:id="rId2"/>
    <sheet name="세출결산서" sheetId="4" r:id="rId3"/>
  </sheets>
  <externalReferences>
    <externalReference r:id="rId4"/>
  </externalReferences>
  <definedNames>
    <definedName name="_xlnm.Print_Area" localSheetId="2">세출결산서!$A$1:$H$77</definedName>
    <definedName name="_xlnm.Print_Titles" localSheetId="1">'세입결산서 '!$1:$6</definedName>
    <definedName name="_xlnm.Print_Titles" localSheetId="2">세출결산서!$1:$6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4" l="1"/>
  <c r="F75" i="4"/>
  <c r="E75" i="4"/>
  <c r="E76" i="4" s="1"/>
  <c r="E77" i="4" s="1"/>
  <c r="D75" i="4"/>
  <c r="D76" i="4" s="1"/>
  <c r="G74" i="4"/>
  <c r="G73" i="4"/>
  <c r="G72" i="4"/>
  <c r="G71" i="4"/>
  <c r="G70" i="4"/>
  <c r="G75" i="4" s="1"/>
  <c r="G76" i="4" s="1"/>
  <c r="G69" i="4"/>
  <c r="G68" i="4"/>
  <c r="F68" i="4"/>
  <c r="F69" i="4" s="1"/>
  <c r="E68" i="4"/>
  <c r="E69" i="4" s="1"/>
  <c r="D68" i="4"/>
  <c r="D69" i="4" s="1"/>
  <c r="G67" i="4"/>
  <c r="G66" i="4"/>
  <c r="F65" i="4"/>
  <c r="E65" i="4"/>
  <c r="F64" i="4"/>
  <c r="E64" i="4"/>
  <c r="D64" i="4"/>
  <c r="D65" i="4" s="1"/>
  <c r="G63" i="4"/>
  <c r="G64" i="4" s="1"/>
  <c r="G65" i="4" s="1"/>
  <c r="D62" i="4"/>
  <c r="F61" i="4"/>
  <c r="F62" i="4" s="1"/>
  <c r="E61" i="4"/>
  <c r="E62" i="4" s="1"/>
  <c r="D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61" i="4" s="1"/>
  <c r="G62" i="4" s="1"/>
  <c r="G32" i="4"/>
  <c r="G31" i="4"/>
  <c r="G30" i="4"/>
  <c r="G29" i="4"/>
  <c r="F28" i="4"/>
  <c r="F27" i="4"/>
  <c r="E27" i="4"/>
  <c r="E28" i="4" s="1"/>
  <c r="D27" i="4"/>
  <c r="D28" i="4" s="1"/>
  <c r="G26" i="4"/>
  <c r="G25" i="4"/>
  <c r="G24" i="4"/>
  <c r="G27" i="4" s="1"/>
  <c r="G28" i="4" s="1"/>
  <c r="F23" i="4"/>
  <c r="E23" i="4"/>
  <c r="F22" i="4"/>
  <c r="E22" i="4"/>
  <c r="D22" i="4"/>
  <c r="G21" i="4"/>
  <c r="G20" i="4"/>
  <c r="G19" i="4"/>
  <c r="G18" i="4"/>
  <c r="G17" i="4"/>
  <c r="G16" i="4"/>
  <c r="G22" i="4" s="1"/>
  <c r="G23" i="4" s="1"/>
  <c r="G15" i="4"/>
  <c r="F15" i="4"/>
  <c r="E15" i="4"/>
  <c r="D15" i="4"/>
  <c r="G14" i="4"/>
  <c r="G13" i="4"/>
  <c r="G12" i="4"/>
  <c r="F12" i="4"/>
  <c r="E12" i="4"/>
  <c r="D12" i="4"/>
  <c r="D23" i="4" s="1"/>
  <c r="G11" i="4"/>
  <c r="G10" i="4"/>
  <c r="G9" i="4"/>
  <c r="G8" i="4"/>
  <c r="G7" i="4"/>
  <c r="G25" i="3"/>
  <c r="F25" i="3"/>
  <c r="F26" i="3" s="1"/>
  <c r="E25" i="3"/>
  <c r="E26" i="3" s="1"/>
  <c r="D25" i="3"/>
  <c r="G24" i="3"/>
  <c r="G23" i="3"/>
  <c r="G22" i="3"/>
  <c r="F22" i="3"/>
  <c r="E22" i="3"/>
  <c r="D22" i="3"/>
  <c r="G21" i="3"/>
  <c r="F20" i="3"/>
  <c r="E20" i="3"/>
  <c r="D20" i="3"/>
  <c r="G19" i="3"/>
  <c r="G18" i="3"/>
  <c r="G20" i="3" s="1"/>
  <c r="F17" i="3"/>
  <c r="E17" i="3"/>
  <c r="D17" i="3"/>
  <c r="G16" i="3"/>
  <c r="G15" i="3"/>
  <c r="G14" i="3"/>
  <c r="G13" i="3"/>
  <c r="G17" i="3" s="1"/>
  <c r="F12" i="3"/>
  <c r="E12" i="3"/>
  <c r="D12" i="3"/>
  <c r="D26" i="3" s="1"/>
  <c r="G11" i="3"/>
  <c r="G10" i="3"/>
  <c r="G9" i="3"/>
  <c r="G12" i="3" s="1"/>
  <c r="G8" i="3"/>
  <c r="G7" i="3"/>
  <c r="M25" i="1"/>
  <c r="N25" i="1" s="1"/>
  <c r="N24" i="1"/>
  <c r="N23" i="1"/>
  <c r="M23" i="1"/>
  <c r="L23" i="1"/>
  <c r="K23" i="1"/>
  <c r="N22" i="1"/>
  <c r="L22" i="1"/>
  <c r="K22" i="1"/>
  <c r="M21" i="1"/>
  <c r="N21" i="1" s="1"/>
  <c r="L21" i="1"/>
  <c r="K21" i="1"/>
  <c r="N20" i="1"/>
  <c r="N19" i="1"/>
  <c r="N18" i="1"/>
  <c r="F18" i="1"/>
  <c r="G18" i="1" s="1"/>
  <c r="E18" i="1"/>
  <c r="D18" i="1"/>
  <c r="N17" i="1"/>
  <c r="G17" i="1"/>
  <c r="G16" i="1"/>
  <c r="F16" i="1"/>
  <c r="M15" i="1"/>
  <c r="N15" i="1" s="1"/>
  <c r="L15" i="1"/>
  <c r="L16" i="1" s="1"/>
  <c r="K15" i="1"/>
  <c r="K16" i="1" s="1"/>
  <c r="G15" i="1"/>
  <c r="N14" i="1"/>
  <c r="G14" i="1"/>
  <c r="N13" i="1"/>
  <c r="F13" i="1"/>
  <c r="E13" i="1"/>
  <c r="G13" i="1" s="1"/>
  <c r="D13" i="1"/>
  <c r="M12" i="1"/>
  <c r="N12" i="1" s="1"/>
  <c r="L12" i="1"/>
  <c r="K12" i="1"/>
  <c r="G12" i="1"/>
  <c r="F12" i="1"/>
  <c r="E12" i="1"/>
  <c r="D12" i="1"/>
  <c r="L11" i="1"/>
  <c r="G11" i="1"/>
  <c r="M10" i="1"/>
  <c r="N10" i="1" s="1"/>
  <c r="L10" i="1"/>
  <c r="K10" i="1"/>
  <c r="G10" i="1"/>
  <c r="M9" i="1"/>
  <c r="L9" i="1"/>
  <c r="N9" i="1" s="1"/>
  <c r="K9" i="1"/>
  <c r="G9" i="1"/>
  <c r="M8" i="1"/>
  <c r="N8" i="1" s="1"/>
  <c r="L8" i="1"/>
  <c r="K8" i="1"/>
  <c r="K11" i="1" s="1"/>
  <c r="F8" i="1"/>
  <c r="G8" i="1" s="1"/>
  <c r="E8" i="1"/>
  <c r="E26" i="1" s="1"/>
  <c r="D8" i="1"/>
  <c r="D26" i="1" s="1"/>
  <c r="G77" i="4" l="1"/>
  <c r="D77" i="4"/>
  <c r="F77" i="4"/>
  <c r="G26" i="3"/>
  <c r="N16" i="1"/>
  <c r="G26" i="1"/>
  <c r="K26" i="1"/>
  <c r="L26" i="1"/>
  <c r="N11" i="1"/>
  <c r="N26" i="1" s="1"/>
  <c r="F26" i="1"/>
  <c r="M11" i="1"/>
  <c r="M16" i="1"/>
  <c r="M26" i="1" l="1"/>
</calcChain>
</file>

<file path=xl/comments1.xml><?xml version="1.0" encoding="utf-8"?>
<comments xmlns="http://schemas.openxmlformats.org/spreadsheetml/2006/main">
  <authors>
    <author>tc={B36A9CBF-C2F0-4E4C-8E2D-DF18EAECC768}</author>
    <author>tc={24D4CD72-2961-45A7-827A-1EF5A6D672E7}</author>
  </authors>
  <commentList>
    <comment ref="E7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최종 추경예산
</t>
        </r>
      </text>
    </comment>
    <comment ref="L7" authorId="1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최종 추경예산
</t>
        </r>
      </text>
    </comment>
  </commentList>
</comments>
</file>

<file path=xl/comments2.xml><?xml version="1.0" encoding="utf-8"?>
<comments xmlns="http://schemas.openxmlformats.org/spreadsheetml/2006/main">
  <authors>
    <author>tc={ABF722E9-D3BE-4DD7-B289-A88541AD0C45}</author>
  </authors>
  <commentList>
    <comment ref="E6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최종 추경예산
</t>
        </r>
      </text>
    </comment>
  </commentList>
</comments>
</file>

<file path=xl/comments3.xml><?xml version="1.0" encoding="utf-8"?>
<comments xmlns="http://schemas.openxmlformats.org/spreadsheetml/2006/main">
  <authors>
    <author>tc={49C9CB26-257F-4EAA-AAA6-C6A19B0CF38C}</author>
  </authors>
  <commentList>
    <comment ref="E6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최종 추경예산
</t>
        </r>
      </text>
    </comment>
  </commentList>
</comments>
</file>

<file path=xl/sharedStrings.xml><?xml version="1.0" encoding="utf-8"?>
<sst xmlns="http://schemas.openxmlformats.org/spreadsheetml/2006/main" count="247" uniqueCount="195">
  <si>
    <t xml:space="preserve">2025년도  세입,세출 결산서 </t>
    <phoneticPr fontId="2" type="noConversion"/>
  </si>
  <si>
    <t>1. 총괄표   /  시설명 : 상주시가족센터</t>
    <phoneticPr fontId="2" type="noConversion"/>
  </si>
  <si>
    <t>기간 : 2025. 01. 01 ~ 2025. 12. 31. / 단위 : 원</t>
    <phoneticPr fontId="2" type="noConversion"/>
  </si>
  <si>
    <t>세입</t>
    <phoneticPr fontId="2" type="noConversion"/>
  </si>
  <si>
    <t>세출</t>
    <phoneticPr fontId="2" type="noConversion"/>
  </si>
  <si>
    <t>과목</t>
    <phoneticPr fontId="2" type="noConversion"/>
  </si>
  <si>
    <t xml:space="preserve">2025년  예산                  </t>
    <phoneticPr fontId="2" type="noConversion"/>
  </si>
  <si>
    <t>2025년                   결산                           (B)</t>
    <phoneticPr fontId="2" type="noConversion"/>
  </si>
  <si>
    <t>증감액                   (B-A)</t>
    <phoneticPr fontId="2" type="noConversion"/>
  </si>
  <si>
    <t>2025년                   결산                           (B)</t>
    <phoneticPr fontId="2" type="noConversion"/>
  </si>
  <si>
    <t>관</t>
    <phoneticPr fontId="2" type="noConversion"/>
  </si>
  <si>
    <t>본예산</t>
    <phoneticPr fontId="2" type="noConversion"/>
  </si>
  <si>
    <t>&lt;4차 추경예산&gt;</t>
    <phoneticPr fontId="2" type="noConversion"/>
  </si>
  <si>
    <t>항</t>
    <phoneticPr fontId="2" type="noConversion"/>
  </si>
  <si>
    <t>(전기)이월금</t>
    <phoneticPr fontId="2" type="noConversion"/>
  </si>
  <si>
    <t>사무비</t>
    <phoneticPr fontId="2" type="noConversion"/>
  </si>
  <si>
    <t>인건비</t>
    <phoneticPr fontId="2" type="noConversion"/>
  </si>
  <si>
    <t>입소자부담금</t>
    <phoneticPr fontId="2" type="noConversion"/>
  </si>
  <si>
    <t>업무추진비</t>
    <phoneticPr fontId="2" type="noConversion"/>
  </si>
  <si>
    <t>사업수입</t>
    <phoneticPr fontId="2" type="noConversion"/>
  </si>
  <si>
    <t>운영비</t>
    <phoneticPr fontId="2" type="noConversion"/>
  </si>
  <si>
    <t>과년도수입</t>
    <phoneticPr fontId="2" type="noConversion"/>
  </si>
  <si>
    <t>(소계)</t>
    <phoneticPr fontId="2" type="noConversion"/>
  </si>
  <si>
    <t>보조금수입</t>
    <phoneticPr fontId="2" type="noConversion"/>
  </si>
  <si>
    <t>재산조성비</t>
    <phoneticPr fontId="2" type="noConversion"/>
  </si>
  <si>
    <t>후원금</t>
    <phoneticPr fontId="2" type="noConversion"/>
  </si>
  <si>
    <t>사업비</t>
    <phoneticPr fontId="2" type="noConversion"/>
  </si>
  <si>
    <t>요양급여수입</t>
    <phoneticPr fontId="2" type="noConversion"/>
  </si>
  <si>
    <t>교육비</t>
    <phoneticPr fontId="2" type="noConversion"/>
  </si>
  <si>
    <t>차입금</t>
    <phoneticPr fontId="2" type="noConversion"/>
  </si>
  <si>
    <t>법인전입금</t>
    <phoneticPr fontId="2" type="noConversion"/>
  </si>
  <si>
    <t>기타전입금</t>
    <phoneticPr fontId="2" type="noConversion"/>
  </si>
  <si>
    <t>법인회계 전출금</t>
    <phoneticPr fontId="2" type="noConversion"/>
  </si>
  <si>
    <t>잡수입</t>
    <phoneticPr fontId="2" type="noConversion"/>
  </si>
  <si>
    <t>기타 전출금</t>
    <phoneticPr fontId="2" type="noConversion"/>
  </si>
  <si>
    <t>과년도지출</t>
    <phoneticPr fontId="2" type="noConversion"/>
  </si>
  <si>
    <t>부채상환금</t>
    <phoneticPr fontId="2" type="noConversion"/>
  </si>
  <si>
    <t>잡지출</t>
    <phoneticPr fontId="2" type="noConversion"/>
  </si>
  <si>
    <t>예비비 및         기타</t>
    <phoneticPr fontId="2" type="noConversion"/>
  </si>
  <si>
    <t>예비비</t>
    <phoneticPr fontId="2" type="noConversion"/>
  </si>
  <si>
    <t>반환금</t>
    <phoneticPr fontId="2" type="noConversion"/>
  </si>
  <si>
    <t>적립금 및 준비금</t>
    <phoneticPr fontId="2" type="noConversion"/>
  </si>
  <si>
    <t>(차기)이월금</t>
    <phoneticPr fontId="2" type="noConversion"/>
  </si>
  <si>
    <t>총계</t>
    <phoneticPr fontId="2" type="noConversion"/>
  </si>
  <si>
    <t xml:space="preserve">2025년도 세입 결산서 </t>
    <phoneticPr fontId="2" type="noConversion"/>
  </si>
  <si>
    <t xml:space="preserve">  </t>
  </si>
  <si>
    <t>2. 세입  /  시설명 : 상주시가족센터</t>
    <phoneticPr fontId="2" type="noConversion"/>
  </si>
  <si>
    <t>기간 : 2025. 01. 01 ~ 2025. 12. 31. / 단위 : 원</t>
    <phoneticPr fontId="2" type="noConversion"/>
  </si>
  <si>
    <t>세입</t>
    <phoneticPr fontId="2" type="noConversion"/>
  </si>
  <si>
    <t>과목</t>
    <phoneticPr fontId="2" type="noConversion"/>
  </si>
  <si>
    <t xml:space="preserve">2025년  예산                  </t>
    <phoneticPr fontId="2" type="noConversion"/>
  </si>
  <si>
    <t>2025년                                 결산                                          (B)</t>
    <phoneticPr fontId="2" type="noConversion"/>
  </si>
  <si>
    <t>증감액                 (B-A)</t>
    <phoneticPr fontId="2" type="noConversion"/>
  </si>
  <si>
    <t>산출내역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</si>
  <si>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</si>
  <si>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</si>
  <si>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</si>
  <si>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본예산</t>
    <phoneticPr fontId="2" type="noConversion"/>
  </si>
  <si>
    <t>&lt;4차 추경예산&gt;</t>
    <phoneticPr fontId="2" type="noConversion"/>
  </si>
  <si>
    <t>이월금</t>
    <phoneticPr fontId="2" type="noConversion"/>
  </si>
  <si>
    <t>이월금</t>
    <phoneticPr fontId="2" type="noConversion"/>
  </si>
  <si>
    <t>보조금이월금</t>
    <phoneticPr fontId="2" type="noConversion"/>
  </si>
  <si>
    <t>후원금이월금</t>
    <phoneticPr fontId="2" type="noConversion"/>
  </si>
  <si>
    <t>사업비이월금</t>
    <phoneticPr fontId="2" type="noConversion"/>
  </si>
  <si>
    <t>법인전입금이월금</t>
    <phoneticPr fontId="2" type="noConversion"/>
  </si>
  <si>
    <t>합계</t>
    <phoneticPr fontId="2" type="noConversion"/>
  </si>
  <si>
    <t>보조금</t>
    <phoneticPr fontId="2" type="noConversion"/>
  </si>
  <si>
    <t>국고보조금</t>
    <phoneticPr fontId="2" type="noConversion"/>
  </si>
  <si>
    <t>시도보조금</t>
    <phoneticPr fontId="2" type="noConversion"/>
  </si>
  <si>
    <t>시군구보조금</t>
    <phoneticPr fontId="2" type="noConversion"/>
  </si>
  <si>
    <t>기타보조금</t>
    <phoneticPr fontId="2" type="noConversion"/>
  </si>
  <si>
    <t>합계</t>
    <phoneticPr fontId="2" type="noConversion"/>
  </si>
  <si>
    <t>후원금</t>
    <phoneticPr fontId="2" type="noConversion"/>
  </si>
  <si>
    <t>비지정후원금</t>
    <phoneticPr fontId="2" type="noConversion"/>
  </si>
  <si>
    <t>지정후원금</t>
    <phoneticPr fontId="2" type="noConversion"/>
  </si>
  <si>
    <t>전입금</t>
    <phoneticPr fontId="2" type="noConversion"/>
  </si>
  <si>
    <t>법인전입금</t>
    <phoneticPr fontId="2" type="noConversion"/>
  </si>
  <si>
    <t>잡수입</t>
    <phoneticPr fontId="2" type="noConversion"/>
  </si>
  <si>
    <t>예금이자수입</t>
    <phoneticPr fontId="2" type="noConversion"/>
  </si>
  <si>
    <t>기타잡수입</t>
    <phoneticPr fontId="2" type="noConversion"/>
  </si>
  <si>
    <t>안심귀가본인부담금</t>
    <phoneticPr fontId="2" type="noConversion"/>
  </si>
  <si>
    <t>총계</t>
    <phoneticPr fontId="2" type="noConversion"/>
  </si>
  <si>
    <t>2025년도 세출 결산서</t>
    <phoneticPr fontId="2" type="noConversion"/>
  </si>
  <si>
    <t>3. 세출  /  시설명 : 상주시가족센터</t>
    <phoneticPr fontId="2" type="noConversion"/>
  </si>
  <si>
    <t>세 출</t>
    <phoneticPr fontId="2" type="noConversion"/>
  </si>
  <si>
    <t>본예산</t>
    <phoneticPr fontId="2" type="noConversion"/>
  </si>
  <si>
    <t>사무비</t>
    <phoneticPr fontId="2" type="noConversion"/>
  </si>
  <si>
    <t>인건비</t>
    <phoneticPr fontId="2" type="noConversion"/>
  </si>
  <si>
    <t>급  여</t>
    <phoneticPr fontId="2" type="noConversion"/>
  </si>
  <si>
    <t>센터 종사자 16명</t>
    <phoneticPr fontId="2" type="noConversion"/>
  </si>
  <si>
    <t>제수당</t>
    <phoneticPr fontId="2" type="noConversion"/>
  </si>
  <si>
    <t>명절휴가비, 시간외수당, 관리수당</t>
    <phoneticPr fontId="2" type="noConversion"/>
  </si>
  <si>
    <t>퇴직금 및 퇴직적립금</t>
    <phoneticPr fontId="2" type="noConversion"/>
  </si>
  <si>
    <t>퇴직적립금</t>
    <phoneticPr fontId="2" type="noConversion"/>
  </si>
  <si>
    <t>사회보험부담금</t>
    <phoneticPr fontId="2" type="noConversion"/>
  </si>
  <si>
    <t>사회보험금</t>
    <phoneticPr fontId="2" type="noConversion"/>
  </si>
  <si>
    <t>기타후생경비</t>
    <phoneticPr fontId="2" type="noConversion"/>
  </si>
  <si>
    <t>(소계)</t>
  </si>
  <si>
    <t>업무추진비</t>
    <phoneticPr fontId="2" type="noConversion"/>
  </si>
  <si>
    <t>기관운영비</t>
    <phoneticPr fontId="2" type="noConversion"/>
  </si>
  <si>
    <t>기관운영 및 유관기관 업무 협의</t>
    <phoneticPr fontId="2" type="noConversion"/>
  </si>
  <si>
    <t>회의비</t>
    <phoneticPr fontId="2" type="noConversion"/>
  </si>
  <si>
    <t>운영위원회, 인사위원회, 직원회의</t>
    <phoneticPr fontId="2" type="noConversion"/>
  </si>
  <si>
    <t>운영비</t>
    <phoneticPr fontId="2" type="noConversion"/>
  </si>
  <si>
    <t>여비</t>
    <phoneticPr fontId="2" type="noConversion"/>
  </si>
  <si>
    <t>종사자 시내, 시외출장비</t>
    <phoneticPr fontId="2" type="noConversion"/>
  </si>
  <si>
    <t>수용비 및 수수료</t>
    <phoneticPr fontId="2" type="noConversion"/>
  </si>
  <si>
    <t>사무용품, 소모품</t>
    <phoneticPr fontId="2" type="noConversion"/>
  </si>
  <si>
    <t>공공요금</t>
    <phoneticPr fontId="2" type="noConversion"/>
  </si>
  <si>
    <t>전기요금, 통신요금</t>
    <phoneticPr fontId="2" type="noConversion"/>
  </si>
  <si>
    <t>제세공과금</t>
    <phoneticPr fontId="2" type="noConversion"/>
  </si>
  <si>
    <t>자동차보험, 자동차세 등</t>
    <phoneticPr fontId="2" type="noConversion"/>
  </si>
  <si>
    <t>차량비</t>
    <phoneticPr fontId="2" type="noConversion"/>
  </si>
  <si>
    <t>차량유류대 및 차량정비</t>
    <phoneticPr fontId="2" type="noConversion"/>
  </si>
  <si>
    <t>기타운영비</t>
    <phoneticPr fontId="2" type="noConversion"/>
  </si>
  <si>
    <t>직원워크숍, 피복비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</si>
  <si>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</si>
  <si>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</si>
  <si>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</si>
  <si>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책상, 의자, 노트북 구압 등</t>
    <phoneticPr fontId="2" type="noConversion"/>
  </si>
  <si>
    <t>시설장비유지비</t>
    <phoneticPr fontId="2" type="noConversion"/>
  </si>
  <si>
    <t>상담실 방수공사</t>
    <phoneticPr fontId="2" type="noConversion"/>
  </si>
  <si>
    <t xml:space="preserve">
사업비
사업비
사업비</t>
    <phoneticPr fontId="2" type="noConversion"/>
  </si>
  <si>
    <t>가족관계</t>
    <phoneticPr fontId="2" type="noConversion"/>
  </si>
  <si>
    <t xml:space="preserve"> 부모역할지원: 2,800,000
  부부역할지원: 4,000,000</t>
    <phoneticPr fontId="2" type="noConversion"/>
  </si>
  <si>
    <t xml:space="preserve"> 가족돌봄</t>
    <phoneticPr fontId="2" type="noConversion"/>
  </si>
  <si>
    <t xml:space="preserve"> 온가족보듬(가족상담) 7,650,000
  온가족보듬(학습정서지원) 49,815,000
  온가족보듬(생활도움지원) 2,735,000
  온가족보듬(사례관리지원) 1,500,000
  온가족보듬(프로그램운영) 19,250,000
  온가족보듬(교육및회의) 1,900,000</t>
    <phoneticPr fontId="2" type="noConversion"/>
  </si>
  <si>
    <t>가족생활</t>
    <phoneticPr fontId="2" type="noConversion"/>
  </si>
  <si>
    <t xml:space="preserve"> 저학년 학습지원: 8,000,000
  고학년 학습지원: 8,000,000
  진로설계: 10,000,000
  교육비지원: 126,700,000</t>
    <phoneticPr fontId="2" type="noConversion"/>
  </si>
  <si>
    <t>가족과 함께하는 지역공동체</t>
    <phoneticPr fontId="2" type="noConversion"/>
  </si>
  <si>
    <t xml:space="preserve"> 가족사랑의날: 2,500,000
  가족친화프로그램: 3,800,000
  다문화가족정착지원: 1,500,000
  네트워크: 3,400,000
  홍보: 5,760,800</t>
    <phoneticPr fontId="2" type="noConversion"/>
  </si>
  <si>
    <t>공동육아나눔터</t>
    <phoneticPr fontId="2" type="noConversion"/>
  </si>
  <si>
    <t xml:space="preserve"> 인건비: 100,461,570
  운영비:    9,573,040
  사업비:  16,703,390</t>
    <phoneticPr fontId="2" type="noConversion"/>
  </si>
  <si>
    <t>다문화가족지원(특성화)</t>
    <phoneticPr fontId="2" type="noConversion"/>
  </si>
  <si>
    <t xml:space="preserve"> 방문교육: 123,150,000
  한국어교육: 20,000,000
  언어발달: 41,740,000
  통번역: 76,779,620</t>
    <phoneticPr fontId="2" type="noConversion"/>
  </si>
  <si>
    <t>다뭉화가족 지역맞춤형 학습 및 프로그램 지원</t>
    <phoneticPr fontId="2" type="noConversion"/>
  </si>
  <si>
    <t xml:space="preserve"> 공부방: 15,000,000
  자조모임: 4,800,000
  다함께: 3,000,000
  다문화이해: 3,500,000
  지역경제자립공동체: 3,400,000
  이중언어환경조성: 1,200,000
  정착단계별패키지: 1,000,000
  상주한바퀴: 1,500,000
  정착지원교육: 1,500,000
  온가족봉사단: 1,000,000</t>
    <phoneticPr fontId="2" type="noConversion"/>
  </si>
  <si>
    <t>결혼이민여성 이중언어강사
일자리창출</t>
    <phoneticPr fontId="2" type="noConversion"/>
  </si>
  <si>
    <t xml:space="preserve"> 인건비: 36,954,260
  운영비:     147,740
  사업비: 27,282,000</t>
    <phoneticPr fontId="2" type="noConversion"/>
  </si>
  <si>
    <t>결혼이민여성 교육지원</t>
    <phoneticPr fontId="2" type="noConversion"/>
  </si>
  <si>
    <t>결혼이민자 대학등록금 지원</t>
    <phoneticPr fontId="2" type="noConversion"/>
  </si>
  <si>
    <t>우리동네아빠교실</t>
    <phoneticPr fontId="2" type="noConversion"/>
  </si>
  <si>
    <t xml:space="preserve"> 인건비: 4,050,000
  진행비: 5,950,000</t>
    <phoneticPr fontId="2" type="noConversion"/>
  </si>
  <si>
    <t>복지시설종사자복지포인트</t>
    <phoneticPr fontId="2" type="noConversion"/>
  </si>
  <si>
    <t>종사자 복지포인트 지원</t>
    <phoneticPr fontId="2" type="noConversion"/>
  </si>
  <si>
    <t>공동육아어린이보듬밥상</t>
    <phoneticPr fontId="2" type="noConversion"/>
  </si>
  <si>
    <t>사업비: 8,982,000</t>
    <phoneticPr fontId="2" type="noConversion"/>
  </si>
  <si>
    <t>열린맘임신출산서비스지원</t>
    <phoneticPr fontId="2" type="noConversion"/>
  </si>
  <si>
    <t xml:space="preserve"> 인건비: 14,716,560
  진행비:  6,057,440</t>
    <phoneticPr fontId="2" type="noConversion"/>
  </si>
  <si>
    <t>취창업교육비지원</t>
    <phoneticPr fontId="2" type="noConversion"/>
  </si>
  <si>
    <t>취창업교육비 지원</t>
    <phoneticPr fontId="2" type="noConversion"/>
  </si>
  <si>
    <t>학습지도 및
 학생상담활동지원</t>
    <phoneticPr fontId="2" type="noConversion"/>
  </si>
  <si>
    <t xml:space="preserve"> 인건비: 15,360,000
  진행비:     640,000</t>
    <phoneticPr fontId="2" type="noConversion"/>
  </si>
  <si>
    <t>다문화가족자녀 심리치료 
프로그램 운영지원</t>
    <phoneticPr fontId="2" type="noConversion"/>
  </si>
  <si>
    <t xml:space="preserve"> 인건비: 24,510,000
  진행비:  2,510,000
  재료비:     980,000</t>
    <phoneticPr fontId="2" type="noConversion"/>
  </si>
  <si>
    <t>가족심리치료
프로그램 운영지원</t>
    <phoneticPr fontId="2" type="noConversion"/>
  </si>
  <si>
    <t xml:space="preserve"> 인건비: 24,890,000
  진행비:  1,723,000
  재료비:  1,387,000</t>
    <phoneticPr fontId="2" type="noConversion"/>
  </si>
  <si>
    <t>상담 취업보조 인건비 지원</t>
    <phoneticPr fontId="2" type="noConversion"/>
  </si>
  <si>
    <t>상담취업보조인력 인건비</t>
    <phoneticPr fontId="2" type="noConversion"/>
  </si>
  <si>
    <t>통번역서비스(베트남)</t>
    <phoneticPr fontId="2" type="noConversion"/>
  </si>
  <si>
    <t>베트남통번역지원사 인건비</t>
    <phoneticPr fontId="2" type="noConversion"/>
  </si>
  <si>
    <t>센터운영비(추가)</t>
    <phoneticPr fontId="2" type="noConversion"/>
  </si>
  <si>
    <t>처우개선비 지원</t>
    <phoneticPr fontId="2" type="noConversion"/>
  </si>
  <si>
    <t>아이돌봄지원사업</t>
    <phoneticPr fontId="2" type="noConversion"/>
  </si>
  <si>
    <t xml:space="preserve"> 인건비: 128,330,620
  운영비:  11,771,880
  사업비: 3,183,548,583</t>
    <phoneticPr fontId="2" type="noConversion"/>
  </si>
  <si>
    <t>경북 아이돌봄서비스
본인부담금 지원</t>
    <phoneticPr fontId="2" type="noConversion"/>
  </si>
  <si>
    <t xml:space="preserve"> 인건비:  35,169,270
  운영비:      792,000    
  사업비: 725,140,440</t>
    <phoneticPr fontId="2" type="noConversion"/>
  </si>
  <si>
    <t>영아전담 아이돌보미 지원</t>
    <phoneticPr fontId="2" type="noConversion"/>
  </si>
  <si>
    <t>사업비: 4,600,000</t>
    <phoneticPr fontId="2" type="noConversion"/>
  </si>
  <si>
    <t>아이돌봄종사자처우개선비지원</t>
    <phoneticPr fontId="2" type="noConversion"/>
  </si>
  <si>
    <t>아이돌보미 처우개선비 지원</t>
    <phoneticPr fontId="2" type="noConversion"/>
  </si>
  <si>
    <t>대학생아이돌봄서포터즈운영</t>
    <phoneticPr fontId="2" type="noConversion"/>
  </si>
  <si>
    <t>인건비: 3,760,097</t>
    <phoneticPr fontId="2" type="noConversion"/>
  </si>
  <si>
    <t>마음건강지원사업</t>
    <phoneticPr fontId="2" type="noConversion"/>
  </si>
  <si>
    <t>사업비: 9,590,000</t>
    <phoneticPr fontId="2" type="noConversion"/>
  </si>
  <si>
    <t xml:space="preserve"> </t>
    <phoneticPr fontId="2" type="noConversion"/>
  </si>
  <si>
    <t>상주가족축제</t>
    <phoneticPr fontId="2" type="noConversion"/>
  </si>
  <si>
    <t>사업비: 28,500,000</t>
    <phoneticPr fontId="2" type="noConversion"/>
  </si>
  <si>
    <t>아픈아이병원동행서비스</t>
    <phoneticPr fontId="2" type="noConversion"/>
  </si>
  <si>
    <t xml:space="preserve"> 인건비: 69,863,260
  운영비:  6,486,600
  사업비: 13,650,140</t>
    <phoneticPr fontId="2" type="noConversion"/>
  </si>
  <si>
    <t>아이안심귀가차량운행지원</t>
    <phoneticPr fontId="2" type="noConversion"/>
  </si>
  <si>
    <t>사업비: 15,850,300</t>
    <phoneticPr fontId="2" type="noConversion"/>
  </si>
  <si>
    <t>희망e음사업</t>
    <phoneticPr fontId="2" type="noConversion"/>
  </si>
  <si>
    <t xml:space="preserve"> 인건비: 74,458,610
  운영비:   7,255,350
  사업비: 39,786,040</t>
    <phoneticPr fontId="2" type="noConversion"/>
  </si>
  <si>
    <t>외국인정착주거지원</t>
    <phoneticPr fontId="2" type="noConversion"/>
  </si>
  <si>
    <t>정착주거비 지원</t>
    <phoneticPr fontId="2" type="noConversion"/>
  </si>
  <si>
    <t>양성평등기금_행복한 우리 가족</t>
    <phoneticPr fontId="2" type="noConversion"/>
  </si>
  <si>
    <t xml:space="preserve"> 인건비: 1,250,000
  진행비: 6,750,000</t>
    <phoneticPr fontId="2" type="noConversion"/>
  </si>
  <si>
    <t>잡지출</t>
    <phoneticPr fontId="2" type="noConversion"/>
  </si>
  <si>
    <t>잡지출</t>
    <phoneticPr fontId="2" type="noConversion"/>
  </si>
  <si>
    <t>예비비 및 기타</t>
    <phoneticPr fontId="2" type="noConversion"/>
  </si>
  <si>
    <t>예비비 및         기타</t>
    <phoneticPr fontId="2" type="noConversion"/>
  </si>
  <si>
    <t>예비비</t>
    <phoneticPr fontId="2" type="noConversion"/>
  </si>
  <si>
    <t>반환금</t>
    <phoneticPr fontId="2" type="noConversion"/>
  </si>
  <si>
    <t xml:space="preserve"> 사업비
 -특성화사업비 32,600,000
 -종사자복지포인트 112,500
 -열린맘임신출산서비스 5,026,000
 -공동육아 보듬밥상 23,418,000
 -이픈아이 30,000,000
 -안심귀가 1,093,900
 -희망이음 15,000,000
 -외국인정착주거지원 90,000,000
 -아이돌봄(5개사업) 477,377,396
 -센터운영(추가) 3,438,230
 -베트남통번역 13,469,000
 -상담취업보조 1,426,000
 이자 25,187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</si>
</sst>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b/>
      <sz val="24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sz val="12"/>
      <color rgb="FF000000"/>
      <name val="함초롬바탕"/>
      <family val="1"/>
      <charset val="129"/>
    </font>
    <font>
      <sz val="12"/>
      <color theme="1"/>
      <name val="함초롬바탕"/>
      <family val="1"/>
      <charset val="129"/>
    </font>
    <font>
      <b/>
      <sz val="11"/>
      <color rgb="FF000000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sz val="11"/>
      <color rgb="FF000000"/>
      <name val="함초롬바탕"/>
      <family val="1"/>
      <charset val="129"/>
    </font>
    <font>
      <sz val="11"/>
      <name val="함초롬바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1" fontId="4" fillId="0" borderId="1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Alignment="1">
      <alignment horizontal="left" vertical="center"/>
    </xf>
    <xf numFmtId="41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41" fontId="6" fillId="2" borderId="2" xfId="0" applyNumberFormat="1" applyFont="1" applyFill="1" applyBorder="1" applyAlignment="1">
      <alignment horizontal="center" vertical="center"/>
    </xf>
    <xf numFmtId="41" fontId="6" fillId="2" borderId="3" xfId="0" applyNumberFormat="1" applyFont="1" applyFill="1" applyBorder="1" applyAlignment="1">
      <alignment horizontal="center" vertical="center"/>
    </xf>
    <xf numFmtId="41" fontId="6" fillId="2" borderId="4" xfId="0" applyNumberFormat="1" applyFont="1" applyFill="1" applyBorder="1" applyAlignment="1">
      <alignment horizontal="center" vertical="center"/>
    </xf>
    <xf numFmtId="41" fontId="6" fillId="2" borderId="5" xfId="0" applyNumberFormat="1" applyFont="1" applyFill="1" applyBorder="1" applyAlignment="1">
      <alignment horizontal="center" vertical="center"/>
    </xf>
    <xf numFmtId="41" fontId="7" fillId="2" borderId="6" xfId="0" applyNumberFormat="1" applyFont="1" applyFill="1" applyBorder="1" applyAlignment="1">
      <alignment horizontal="center" vertical="center"/>
    </xf>
    <xf numFmtId="41" fontId="7" fillId="2" borderId="7" xfId="0" applyNumberFormat="1" applyFont="1" applyFill="1" applyBorder="1" applyAlignment="1">
      <alignment horizontal="center" vertical="center"/>
    </xf>
    <xf numFmtId="41" fontId="7" fillId="2" borderId="8" xfId="0" applyNumberFormat="1" applyFont="1" applyFill="1" applyBorder="1" applyAlignment="1">
      <alignment horizontal="center" vertical="center" wrapText="1"/>
    </xf>
    <xf numFmtId="41" fontId="7" fillId="2" borderId="9" xfId="0" applyNumberFormat="1" applyFont="1" applyFill="1" applyBorder="1" applyAlignment="1">
      <alignment horizontal="center" vertical="center" wrapText="1"/>
    </xf>
    <xf numFmtId="41" fontId="7" fillId="2" borderId="10" xfId="0" applyNumberFormat="1" applyFont="1" applyFill="1" applyBorder="1" applyAlignment="1">
      <alignment horizontal="center" vertical="center" wrapText="1"/>
    </xf>
    <xf numFmtId="41" fontId="7" fillId="2" borderId="11" xfId="0" applyNumberFormat="1" applyFont="1" applyFill="1" applyBorder="1" applyAlignment="1">
      <alignment horizontal="center" vertical="center" wrapText="1"/>
    </xf>
    <xf numFmtId="41" fontId="7" fillId="2" borderId="9" xfId="0" applyNumberFormat="1" applyFont="1" applyFill="1" applyBorder="1" applyAlignment="1">
      <alignment horizontal="center" vertical="center"/>
    </xf>
    <xf numFmtId="41" fontId="7" fillId="2" borderId="12" xfId="0" applyNumberFormat="1" applyFont="1" applyFill="1" applyBorder="1" applyAlignment="1">
      <alignment horizontal="center" vertical="center"/>
    </xf>
    <xf numFmtId="41" fontId="7" fillId="2" borderId="13" xfId="0" applyNumberFormat="1" applyFont="1" applyFill="1" applyBorder="1" applyAlignment="1">
      <alignment horizontal="center" vertical="center"/>
    </xf>
    <xf numFmtId="41" fontId="7" fillId="2" borderId="9" xfId="0" applyNumberFormat="1" applyFont="1" applyFill="1" applyBorder="1" applyAlignment="1">
      <alignment horizontal="center" vertical="center"/>
    </xf>
    <xf numFmtId="41" fontId="7" fillId="2" borderId="7" xfId="0" applyNumberFormat="1" applyFont="1" applyFill="1" applyBorder="1" applyAlignment="1">
      <alignment horizontal="center" vertical="center" wrapText="1"/>
    </xf>
    <xf numFmtId="41" fontId="7" fillId="2" borderId="14" xfId="0" applyNumberFormat="1" applyFont="1" applyFill="1" applyBorder="1" applyAlignment="1">
      <alignment horizontal="center" vertical="center" wrapText="1"/>
    </xf>
    <xf numFmtId="41" fontId="7" fillId="2" borderId="7" xfId="0" applyNumberFormat="1" applyFont="1" applyFill="1" applyBorder="1" applyAlignment="1">
      <alignment horizontal="center" vertical="center"/>
    </xf>
    <xf numFmtId="41" fontId="7" fillId="2" borderId="7" xfId="0" applyNumberFormat="1" applyFont="1" applyFill="1" applyBorder="1" applyAlignment="1">
      <alignment vertical="center" wrapText="1"/>
    </xf>
    <xf numFmtId="41" fontId="3" fillId="3" borderId="6" xfId="0" applyNumberFormat="1" applyFont="1" applyFill="1" applyBorder="1" applyAlignment="1">
      <alignment horizontal="center" vertical="center"/>
    </xf>
    <xf numFmtId="41" fontId="3" fillId="3" borderId="7" xfId="0" applyNumberFormat="1" applyFont="1" applyFill="1" applyBorder="1" applyAlignment="1">
      <alignment horizontal="center" vertical="center"/>
    </xf>
    <xf numFmtId="41" fontId="3" fillId="3" borderId="7" xfId="0" applyNumberFormat="1" applyFont="1" applyFill="1" applyBorder="1" applyAlignment="1">
      <alignment horizontal="center" vertical="center"/>
    </xf>
    <xf numFmtId="41" fontId="3" fillId="3" borderId="11" xfId="0" applyNumberFormat="1" applyFont="1" applyFill="1" applyBorder="1" applyAlignment="1">
      <alignment horizontal="center" vertical="center"/>
    </xf>
    <xf numFmtId="41" fontId="3" fillId="0" borderId="9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41" fontId="7" fillId="3" borderId="7" xfId="0" applyNumberFormat="1" applyFont="1" applyFill="1" applyBorder="1" applyAlignment="1">
      <alignment horizontal="center" vertical="center"/>
    </xf>
    <xf numFmtId="41" fontId="3" fillId="3" borderId="9" xfId="0" applyNumberFormat="1" applyFont="1" applyFill="1" applyBorder="1" applyAlignment="1">
      <alignment horizontal="center" vertical="center"/>
    </xf>
    <xf numFmtId="41" fontId="3" fillId="3" borderId="12" xfId="0" applyNumberFormat="1" applyFont="1" applyFill="1" applyBorder="1" applyAlignment="1">
      <alignment horizontal="center" vertical="center"/>
    </xf>
    <xf numFmtId="41" fontId="3" fillId="3" borderId="13" xfId="0" applyNumberFormat="1" applyFont="1" applyFill="1" applyBorder="1" applyAlignment="1">
      <alignment horizontal="center" vertical="center"/>
    </xf>
    <xf numFmtId="41" fontId="3" fillId="3" borderId="9" xfId="0" applyNumberFormat="1" applyFont="1" applyFill="1" applyBorder="1" applyAlignment="1">
      <alignment horizontal="center" vertical="center"/>
    </xf>
    <xf numFmtId="41" fontId="3" fillId="0" borderId="15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41" fontId="3" fillId="0" borderId="16" xfId="0" applyNumberFormat="1" applyFont="1" applyBorder="1" applyAlignment="1">
      <alignment horizontal="center" vertical="center"/>
    </xf>
    <xf numFmtId="41" fontId="3" fillId="3" borderId="17" xfId="0" applyNumberFormat="1" applyFont="1" applyFill="1" applyBorder="1" applyAlignment="1">
      <alignment horizontal="center" vertical="center" wrapText="1"/>
    </xf>
    <xf numFmtId="41" fontId="3" fillId="3" borderId="18" xfId="0" applyNumberFormat="1" applyFont="1" applyFill="1" applyBorder="1" applyAlignment="1">
      <alignment horizontal="center" vertical="center" wrapText="1"/>
    </xf>
    <xf numFmtId="41" fontId="3" fillId="3" borderId="19" xfId="0" applyNumberFormat="1" applyFont="1" applyFill="1" applyBorder="1" applyAlignment="1">
      <alignment horizontal="center" vertical="center" wrapText="1"/>
    </xf>
    <xf numFmtId="41" fontId="3" fillId="3" borderId="20" xfId="0" applyNumberFormat="1" applyFont="1" applyFill="1" applyBorder="1" applyAlignment="1">
      <alignment horizontal="center" vertical="center" wrapText="1"/>
    </xf>
    <xf numFmtId="41" fontId="3" fillId="3" borderId="18" xfId="0" applyNumberFormat="1" applyFont="1" applyFill="1" applyBorder="1" applyAlignment="1">
      <alignment horizontal="center" vertical="center"/>
    </xf>
    <xf numFmtId="41" fontId="3" fillId="3" borderId="10" xfId="0" applyNumberFormat="1" applyFont="1" applyFill="1" applyBorder="1" applyAlignment="1">
      <alignment horizontal="center" vertical="center"/>
    </xf>
    <xf numFmtId="41" fontId="3" fillId="3" borderId="18" xfId="0" applyNumberFormat="1" applyFont="1" applyFill="1" applyBorder="1" applyAlignment="1">
      <alignment horizontal="center" vertical="center"/>
    </xf>
    <xf numFmtId="41" fontId="3" fillId="3" borderId="10" xfId="0" applyNumberFormat="1" applyFont="1" applyFill="1" applyBorder="1" applyAlignment="1">
      <alignment horizontal="center" vertical="center"/>
    </xf>
    <xf numFmtId="41" fontId="7" fillId="4" borderId="21" xfId="0" applyNumberFormat="1" applyFont="1" applyFill="1" applyBorder="1" applyAlignment="1">
      <alignment horizontal="center" vertical="center"/>
    </xf>
    <xf numFmtId="41" fontId="7" fillId="4" borderId="22" xfId="0" applyNumberFormat="1" applyFont="1" applyFill="1" applyBorder="1" applyAlignment="1">
      <alignment horizontal="center" vertical="center"/>
    </xf>
    <xf numFmtId="41" fontId="7" fillId="4" borderId="22" xfId="0" applyNumberFormat="1" applyFont="1" applyFill="1" applyBorder="1" applyAlignment="1">
      <alignment horizontal="center" vertical="center"/>
    </xf>
    <xf numFmtId="41" fontId="7" fillId="4" borderId="23" xfId="0" applyNumberFormat="1" applyFont="1" applyFill="1" applyBorder="1" applyAlignment="1">
      <alignment horizontal="center" vertical="center"/>
    </xf>
    <xf numFmtId="41" fontId="7" fillId="4" borderId="24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41" fontId="3" fillId="0" borderId="0" xfId="0" applyNumberFormat="1" applyFont="1">
      <alignment vertical="center"/>
    </xf>
    <xf numFmtId="41" fontId="8" fillId="0" borderId="0" xfId="0" applyNumberFormat="1" applyFont="1" applyAlignment="1">
      <alignment horizontal="center" vertical="center"/>
    </xf>
    <xf numFmtId="41" fontId="9" fillId="0" borderId="1" xfId="0" applyNumberFormat="1" applyFont="1" applyBorder="1" applyAlignment="1">
      <alignment horizontal="left" vertical="center"/>
    </xf>
    <xf numFmtId="41" fontId="4" fillId="0" borderId="1" xfId="0" applyNumberFormat="1" applyFont="1" applyBorder="1" applyAlignment="1">
      <alignment horizontal="right" vertical="center"/>
    </xf>
    <xf numFmtId="41" fontId="7" fillId="0" borderId="0" xfId="0" applyNumberFormat="1" applyFont="1">
      <alignment vertical="center"/>
    </xf>
    <xf numFmtId="41" fontId="7" fillId="2" borderId="7" xfId="0" applyNumberFormat="1" applyFont="1" applyFill="1" applyBorder="1" applyAlignment="1">
      <alignment horizontal="center" vertical="center" wrapText="1"/>
    </xf>
    <xf numFmtId="41" fontId="7" fillId="2" borderId="25" xfId="0" applyNumberFormat="1" applyFont="1" applyFill="1" applyBorder="1" applyAlignment="1">
      <alignment horizontal="center" vertical="center"/>
    </xf>
    <xf numFmtId="41" fontId="7" fillId="2" borderId="6" xfId="0" applyNumberFormat="1" applyFont="1" applyFill="1" applyBorder="1" applyAlignment="1">
      <alignment horizontal="center" vertical="center"/>
    </xf>
    <xf numFmtId="41" fontId="3" fillId="0" borderId="26" xfId="0" applyNumberFormat="1" applyFont="1" applyBorder="1" applyAlignment="1">
      <alignment horizontal="center" vertical="center"/>
    </xf>
    <xf numFmtId="41" fontId="3" fillId="0" borderId="14" xfId="0" applyNumberFormat="1" applyFont="1" applyBorder="1" applyAlignment="1">
      <alignment horizontal="center" vertical="center"/>
    </xf>
    <xf numFmtId="41" fontId="3" fillId="0" borderId="14" xfId="0" applyNumberFormat="1" applyFont="1" applyBorder="1" applyAlignment="1">
      <alignment horizontal="center" vertical="center"/>
    </xf>
    <xf numFmtId="41" fontId="3" fillId="0" borderId="27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25" xfId="0" applyNumberFormat="1" applyFont="1" applyBorder="1" applyAlignment="1">
      <alignment horizontal="center" vertical="center"/>
    </xf>
    <xf numFmtId="41" fontId="7" fillId="5" borderId="6" xfId="0" applyNumberFormat="1" applyFont="1" applyFill="1" applyBorder="1" applyAlignment="1">
      <alignment horizontal="center" vertical="center"/>
    </xf>
    <xf numFmtId="41" fontId="7" fillId="5" borderId="7" xfId="0" applyNumberFormat="1" applyFont="1" applyFill="1" applyBorder="1" applyAlignment="1">
      <alignment horizontal="center" vertical="center"/>
    </xf>
    <xf numFmtId="41" fontId="7" fillId="5" borderId="7" xfId="0" applyNumberFormat="1" applyFont="1" applyFill="1" applyBorder="1" applyAlignment="1">
      <alignment horizontal="center" vertical="center"/>
    </xf>
    <xf numFmtId="41" fontId="7" fillId="5" borderId="11" xfId="0" applyNumberFormat="1" applyFont="1" applyFill="1" applyBorder="1" applyAlignment="1">
      <alignment horizontal="center" vertical="center"/>
    </xf>
    <xf numFmtId="41" fontId="3" fillId="0" borderId="28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28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7" fillId="4" borderId="29" xfId="0" applyNumberFormat="1" applyFont="1" applyFill="1" applyBorder="1" applyAlignment="1">
      <alignment horizontal="center" vertical="center"/>
    </xf>
    <xf numFmtId="41" fontId="7" fillId="4" borderId="30" xfId="0" applyNumberFormat="1" applyFont="1" applyFill="1" applyBorder="1" applyAlignment="1">
      <alignment horizontal="center" vertical="center"/>
    </xf>
    <xf numFmtId="41" fontId="7" fillId="4" borderId="30" xfId="0" applyNumberFormat="1" applyFont="1" applyFill="1" applyBorder="1" applyAlignment="1">
      <alignment horizontal="center" vertical="center"/>
    </xf>
    <xf numFmtId="41" fontId="7" fillId="4" borderId="31" xfId="0" applyNumberFormat="1" applyFont="1" applyFill="1" applyBorder="1" applyAlignment="1">
      <alignment horizontal="center" vertical="center"/>
    </xf>
    <xf numFmtId="41" fontId="3" fillId="0" borderId="0" xfId="0" applyNumberFormat="1" applyFont="1" applyAlignment="1">
      <alignment vertical="center" wrapText="1"/>
    </xf>
    <xf numFmtId="41" fontId="9" fillId="0" borderId="0" xfId="0" applyNumberFormat="1" applyFont="1" applyBorder="1" applyAlignment="1">
      <alignment horizontal="left" vertical="center"/>
    </xf>
    <xf numFmtId="41" fontId="9" fillId="0" borderId="0" xfId="0" applyNumberFormat="1" applyFont="1" applyBorder="1" applyAlignment="1">
      <alignment horizontal="left" vertical="center"/>
    </xf>
    <xf numFmtId="41" fontId="4" fillId="0" borderId="0" xfId="0" applyNumberFormat="1" applyFont="1" applyBorder="1" applyAlignment="1">
      <alignment horizontal="right" vertical="center"/>
    </xf>
    <xf numFmtId="41" fontId="6" fillId="2" borderId="32" xfId="0" applyNumberFormat="1" applyFont="1" applyFill="1" applyBorder="1" applyAlignment="1">
      <alignment horizontal="center" vertical="center"/>
    </xf>
    <xf numFmtId="41" fontId="6" fillId="2" borderId="33" xfId="0" applyNumberFormat="1" applyFont="1" applyFill="1" applyBorder="1" applyAlignment="1">
      <alignment horizontal="center" vertical="center"/>
    </xf>
    <xf numFmtId="41" fontId="6" fillId="2" borderId="34" xfId="0" applyNumberFormat="1" applyFont="1" applyFill="1" applyBorder="1" applyAlignment="1">
      <alignment horizontal="center" vertical="center"/>
    </xf>
    <xf numFmtId="41" fontId="7" fillId="2" borderId="35" xfId="0" applyNumberFormat="1" applyFont="1" applyFill="1" applyBorder="1" applyAlignment="1">
      <alignment horizontal="center" vertical="center"/>
    </xf>
    <xf numFmtId="41" fontId="7" fillId="2" borderId="36" xfId="0" applyNumberFormat="1" applyFont="1" applyFill="1" applyBorder="1" applyAlignment="1">
      <alignment horizontal="center" vertical="center"/>
    </xf>
    <xf numFmtId="41" fontId="7" fillId="2" borderId="35" xfId="0" applyNumberFormat="1" applyFont="1" applyFill="1" applyBorder="1" applyAlignment="1">
      <alignment horizontal="center" vertical="center"/>
    </xf>
    <xf numFmtId="41" fontId="3" fillId="0" borderId="37" xfId="0" applyNumberFormat="1" applyFont="1" applyBorder="1" applyAlignment="1">
      <alignment horizontal="center" vertical="center"/>
    </xf>
    <xf numFmtId="41" fontId="3" fillId="0" borderId="38" xfId="0" applyNumberFormat="1" applyFont="1" applyBorder="1" applyAlignment="1">
      <alignment horizontal="left" vertical="center"/>
    </xf>
    <xf numFmtId="41" fontId="3" fillId="0" borderId="35" xfId="0" applyNumberFormat="1" applyFont="1" applyBorder="1" applyAlignment="1">
      <alignment horizontal="center" vertical="center"/>
    </xf>
    <xf numFmtId="41" fontId="3" fillId="0" borderId="39" xfId="0" applyNumberFormat="1" applyFont="1" applyBorder="1" applyAlignment="1">
      <alignment horizontal="left" vertical="center"/>
    </xf>
    <xf numFmtId="41" fontId="3" fillId="3" borderId="39" xfId="0" applyNumberFormat="1" applyFont="1" applyFill="1" applyBorder="1" applyAlignment="1">
      <alignment horizontal="left" vertical="center"/>
    </xf>
    <xf numFmtId="41" fontId="3" fillId="0" borderId="40" xfId="0" applyNumberFormat="1" applyFont="1" applyBorder="1" applyAlignment="1">
      <alignment horizontal="center" vertical="center"/>
    </xf>
    <xf numFmtId="41" fontId="7" fillId="5" borderId="35" xfId="0" applyNumberFormat="1" applyFont="1" applyFill="1" applyBorder="1" applyAlignment="1">
      <alignment horizontal="center" vertical="center"/>
    </xf>
    <xf numFmtId="41" fontId="7" fillId="5" borderId="39" xfId="0" applyNumberFormat="1" applyFont="1" applyFill="1" applyBorder="1" applyAlignment="1">
      <alignment horizontal="left" vertical="center"/>
    </xf>
    <xf numFmtId="41" fontId="3" fillId="0" borderId="35" xfId="0" applyNumberFormat="1" applyFont="1" applyBorder="1" applyAlignment="1">
      <alignment horizontal="center" vertical="center" wrapText="1"/>
    </xf>
    <xf numFmtId="41" fontId="3" fillId="0" borderId="7" xfId="0" applyNumberFormat="1" applyFont="1" applyBorder="1" applyAlignment="1">
      <alignment horizontal="center" vertical="center" wrapText="1"/>
    </xf>
    <xf numFmtId="41" fontId="3" fillId="0" borderId="41" xfId="0" applyNumberFormat="1" applyFont="1" applyBorder="1" applyAlignment="1">
      <alignment horizontal="center" vertical="top" wrapText="1"/>
    </xf>
    <xf numFmtId="41" fontId="3" fillId="0" borderId="10" xfId="0" applyNumberFormat="1" applyFont="1" applyBorder="1" applyAlignment="1">
      <alignment horizontal="center" vertical="top" wrapText="1"/>
    </xf>
    <xf numFmtId="41" fontId="10" fillId="0" borderId="7" xfId="0" applyNumberFormat="1" applyFont="1" applyBorder="1" applyAlignment="1">
      <alignment horizontal="center" vertical="center"/>
    </xf>
    <xf numFmtId="41" fontId="10" fillId="0" borderId="14" xfId="0" applyNumberFormat="1" applyFont="1" applyBorder="1" applyAlignment="1">
      <alignment horizontal="center" vertical="center"/>
    </xf>
    <xf numFmtId="41" fontId="10" fillId="0" borderId="42" xfId="0" applyNumberFormat="1" applyFont="1" applyBorder="1" applyAlignment="1">
      <alignment horizontal="center" vertical="center"/>
    </xf>
    <xf numFmtId="42" fontId="10" fillId="6" borderId="39" xfId="0" applyNumberFormat="1" applyFont="1" applyFill="1" applyBorder="1" applyAlignment="1">
      <alignment horizontal="left" vertical="center" wrapText="1"/>
    </xf>
    <xf numFmtId="0" fontId="10" fillId="6" borderId="0" xfId="0" applyFont="1" applyFill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41" fontId="3" fillId="0" borderId="43" xfId="0" applyNumberFormat="1" applyFont="1" applyBorder="1" applyAlignment="1">
      <alignment horizontal="center" vertical="top" wrapText="1"/>
    </xf>
    <xf numFmtId="41" fontId="3" fillId="0" borderId="40" xfId="0" applyNumberFormat="1" applyFont="1" applyBorder="1" applyAlignment="1">
      <alignment horizontal="center" vertical="top" wrapText="1"/>
    </xf>
    <xf numFmtId="42" fontId="10" fillId="0" borderId="38" xfId="0" applyNumberFormat="1" applyFont="1" applyBorder="1" applyAlignment="1">
      <alignment horizontal="left" vertical="center" wrapText="1"/>
    </xf>
    <xf numFmtId="42" fontId="10" fillId="0" borderId="39" xfId="0" applyNumberFormat="1" applyFont="1" applyBorder="1" applyAlignment="1">
      <alignment horizontal="left" vertical="center" wrapText="1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 applyAlignment="1">
      <alignment horizontal="center" vertical="center" wrapText="1"/>
    </xf>
    <xf numFmtId="42" fontId="10" fillId="0" borderId="44" xfId="0" applyNumberFormat="1" applyFont="1" applyBorder="1" applyAlignment="1">
      <alignment horizontal="left" vertical="center" wrapText="1"/>
    </xf>
    <xf numFmtId="42" fontId="10" fillId="0" borderId="44" xfId="0" applyNumberFormat="1" applyFont="1" applyBorder="1" applyAlignment="1">
      <alignment horizontal="left" vertical="center"/>
    </xf>
    <xf numFmtId="42" fontId="10" fillId="0" borderId="39" xfId="0" applyNumberFormat="1" applyFont="1" applyBorder="1" applyAlignment="1">
      <alignment horizontal="left" vertical="center"/>
    </xf>
    <xf numFmtId="0" fontId="10" fillId="0" borderId="45" xfId="0" applyFont="1" applyBorder="1">
      <alignment vertical="center"/>
    </xf>
    <xf numFmtId="0" fontId="10" fillId="6" borderId="0" xfId="0" applyFont="1" applyFill="1">
      <alignment vertical="center"/>
    </xf>
    <xf numFmtId="176" fontId="10" fillId="0" borderId="0" xfId="0" applyNumberFormat="1" applyFont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42" fontId="3" fillId="0" borderId="39" xfId="0" applyNumberFormat="1" applyFont="1" applyBorder="1" applyAlignment="1">
      <alignment horizontal="left" vertical="center"/>
    </xf>
    <xf numFmtId="42" fontId="3" fillId="0" borderId="44" xfId="0" applyNumberFormat="1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3" fillId="0" borderId="46" xfId="0" applyFont="1" applyBorder="1">
      <alignment vertical="center"/>
    </xf>
    <xf numFmtId="42" fontId="3" fillId="0" borderId="39" xfId="0" applyNumberFormat="1" applyFont="1" applyBorder="1" applyAlignment="1">
      <alignment horizontal="left" vertical="center" wrapText="1"/>
    </xf>
    <xf numFmtId="41" fontId="3" fillId="0" borderId="37" xfId="0" applyNumberFormat="1" applyFont="1" applyBorder="1" applyAlignment="1">
      <alignment horizontal="center" vertical="top" wrapText="1"/>
    </xf>
    <xf numFmtId="41" fontId="3" fillId="0" borderId="14" xfId="0" applyNumberFormat="1" applyFont="1" applyBorder="1" applyAlignment="1">
      <alignment horizontal="center" vertical="top" wrapText="1"/>
    </xf>
    <xf numFmtId="42" fontId="3" fillId="3" borderId="39" xfId="0" applyNumberFormat="1" applyFont="1" applyFill="1" applyBorder="1" applyAlignment="1">
      <alignment horizontal="left" vertical="center"/>
    </xf>
    <xf numFmtId="41" fontId="7" fillId="5" borderId="47" xfId="0" applyNumberFormat="1" applyFont="1" applyFill="1" applyBorder="1" applyAlignment="1">
      <alignment horizontal="center" vertical="center"/>
    </xf>
    <xf numFmtId="41" fontId="7" fillId="5" borderId="13" xfId="0" applyNumberFormat="1" applyFont="1" applyFill="1" applyBorder="1" applyAlignment="1">
      <alignment horizontal="center" vertical="center"/>
    </xf>
    <xf numFmtId="41" fontId="7" fillId="5" borderId="9" xfId="0" applyNumberFormat="1" applyFont="1" applyFill="1" applyBorder="1" applyAlignment="1">
      <alignment horizontal="center" vertical="center"/>
    </xf>
    <xf numFmtId="42" fontId="7" fillId="5" borderId="39" xfId="0" applyNumberFormat="1" applyFont="1" applyFill="1" applyBorder="1" applyAlignment="1">
      <alignment horizontal="left" vertical="center"/>
    </xf>
    <xf numFmtId="177" fontId="3" fillId="0" borderId="39" xfId="0" applyNumberFormat="1" applyFont="1" applyBorder="1" applyAlignment="1">
      <alignment horizontal="left" vertical="center" wrapText="1"/>
    </xf>
    <xf numFmtId="41" fontId="7" fillId="4" borderId="48" xfId="0" applyNumberFormat="1" applyFont="1" applyFill="1" applyBorder="1" applyAlignment="1">
      <alignment horizontal="center" vertical="center"/>
    </xf>
    <xf numFmtId="41" fontId="7" fillId="4" borderId="49" xfId="0" applyNumberFormat="1" applyFont="1" applyFill="1" applyBorder="1" applyAlignment="1">
      <alignment horizontal="center" vertical="center"/>
    </xf>
    <xf numFmtId="41" fontId="7" fillId="4" borderId="49" xfId="0" applyNumberFormat="1" applyFont="1" applyFill="1" applyBorder="1" applyAlignment="1">
      <alignment horizontal="center" vertical="center"/>
    </xf>
    <xf numFmtId="41" fontId="7" fillId="4" borderId="5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4608;&#54812;&#48120;/2026&#45380;/&#48277;&#51064;/&#50696;&#44208;&#49328;/&#49345;&#51452;&#49884;&#44032;&#51313;&#49468;&#53552;%202025&#45380;%20&#44208;&#49328;%20&#49464;&#51077;&#49464;&#52636;&#44208;&#49328;&#49436;,&#53685;&#51109;&#47532;&#49828;&#539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세입세출 결산서"/>
      <sheetName val="세입결산서 "/>
      <sheetName val="세출결산서"/>
      <sheetName val="통장리스트(이월금)"/>
      <sheetName val="통장리스트(기타예금)"/>
    </sheetNames>
    <sheetDataSet>
      <sheetData sheetId="0"/>
      <sheetData sheetId="1">
        <row r="12">
          <cell r="D12">
            <v>1201389344</v>
          </cell>
          <cell r="E12">
            <v>1245529227</v>
          </cell>
          <cell r="F12">
            <v>1245529227</v>
          </cell>
        </row>
        <row r="17">
          <cell r="D17">
            <v>6219077000</v>
          </cell>
          <cell r="F17">
            <v>6585551000</v>
          </cell>
        </row>
        <row r="20">
          <cell r="D20">
            <v>8000000</v>
          </cell>
          <cell r="E20">
            <v>14650000</v>
          </cell>
          <cell r="F20">
            <v>17625000</v>
          </cell>
        </row>
        <row r="22">
          <cell r="F22">
            <v>10000000</v>
          </cell>
        </row>
        <row r="25">
          <cell r="D25">
            <v>133656</v>
          </cell>
          <cell r="E25">
            <v>222773</v>
          </cell>
          <cell r="F25">
            <v>237707</v>
          </cell>
        </row>
      </sheetData>
      <sheetData sheetId="2">
        <row r="12">
          <cell r="D12">
            <v>712727090</v>
          </cell>
          <cell r="E12">
            <v>718022240</v>
          </cell>
          <cell r="F12">
            <v>717772240</v>
          </cell>
        </row>
        <row r="15">
          <cell r="D15">
            <v>6000000</v>
          </cell>
          <cell r="E15">
            <v>3860500</v>
          </cell>
          <cell r="F15">
            <v>3390500</v>
          </cell>
        </row>
        <row r="22">
          <cell r="D22">
            <v>32254910</v>
          </cell>
          <cell r="E22">
            <v>34511260</v>
          </cell>
          <cell r="F22">
            <v>33303500</v>
          </cell>
        </row>
        <row r="27">
          <cell r="D27">
            <v>5000000</v>
          </cell>
          <cell r="E27">
            <v>3518000</v>
          </cell>
          <cell r="F27">
            <v>3518000</v>
          </cell>
        </row>
        <row r="62">
          <cell r="D62">
            <v>5827395000</v>
          </cell>
          <cell r="E62">
            <v>6145004180</v>
          </cell>
          <cell r="F62">
            <v>5519142530</v>
          </cell>
        </row>
        <row r="63">
          <cell r="D63">
            <v>133656</v>
          </cell>
          <cell r="E63">
            <v>222773</v>
          </cell>
          <cell r="F63">
            <v>0</v>
          </cell>
        </row>
        <row r="66">
          <cell r="D66">
            <v>1000000</v>
          </cell>
          <cell r="E66">
            <v>511188</v>
          </cell>
        </row>
        <row r="67">
          <cell r="D67">
            <v>854089344</v>
          </cell>
          <cell r="E67">
            <v>950302859</v>
          </cell>
          <cell r="F67">
            <v>869902547</v>
          </cell>
        </row>
        <row r="75">
          <cell r="F75">
            <v>711913617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26"/>
  <sheetViews>
    <sheetView zoomScale="115" zoomScaleNormal="115" zoomScaleSheetLayoutView="100" workbookViewId="0">
      <pane ySplit="7" topLeftCell="A8" activePane="bottomLeft" state="frozen"/>
      <selection activeCell="A16" sqref="A16"/>
      <selection pane="bottomLeft" activeCell="F13" sqref="F13"/>
    </sheetView>
  </sheetViews>
  <sheetFormatPr defaultColWidth="8.75" defaultRowHeight="15.75" x14ac:dyDescent="0.3"/>
  <cols>
    <col min="1" max="2" width="4.625" style="3" customWidth="1"/>
    <col min="3" max="3" width="5.625" style="3" customWidth="1"/>
    <col min="4" max="6" width="16.5" style="3" customWidth="1"/>
    <col min="7" max="7" width="14.25" style="3" customWidth="1"/>
    <col min="8" max="8" width="4.625" style="3" customWidth="1"/>
    <col min="9" max="9" width="4" style="2" customWidth="1"/>
    <col min="10" max="10" width="11.75" style="3" customWidth="1"/>
    <col min="11" max="11" width="16.875" style="3" customWidth="1"/>
    <col min="12" max="12" width="16.375" style="2" customWidth="1"/>
    <col min="13" max="13" width="16.125" style="2" customWidth="1"/>
    <col min="14" max="14" width="16.625" style="2" customWidth="1"/>
    <col min="15" max="15" width="4.5" style="2" customWidth="1"/>
    <col min="16" max="16384" width="8.75" style="2"/>
  </cols>
  <sheetData>
    <row r="2" spans="1:15" ht="33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18.600000000000001" customHeight="1" x14ac:dyDescent="0.3"/>
    <row r="4" spans="1:15" s="8" customFormat="1" ht="22.9" customHeight="1" x14ac:dyDescent="0.3">
      <c r="A4" s="4" t="s">
        <v>1</v>
      </c>
      <c r="B4" s="4"/>
      <c r="C4" s="4"/>
      <c r="D4" s="5"/>
      <c r="E4" s="6"/>
      <c r="F4" s="7"/>
      <c r="G4" s="7"/>
      <c r="H4" s="5"/>
      <c r="I4" s="5"/>
      <c r="J4" s="5"/>
      <c r="K4" s="5"/>
      <c r="L4" s="4" t="s">
        <v>2</v>
      </c>
      <c r="M4" s="4"/>
      <c r="N4" s="4"/>
      <c r="O4" s="5"/>
    </row>
    <row r="5" spans="1:15" ht="24.6" customHeight="1" x14ac:dyDescent="0.3">
      <c r="A5" s="9" t="s">
        <v>3</v>
      </c>
      <c r="B5" s="10"/>
      <c r="C5" s="10"/>
      <c r="D5" s="10"/>
      <c r="E5" s="10"/>
      <c r="F5" s="10"/>
      <c r="G5" s="11"/>
      <c r="H5" s="12" t="s">
        <v>4</v>
      </c>
      <c r="I5" s="10"/>
      <c r="J5" s="10"/>
      <c r="K5" s="10"/>
      <c r="L5" s="10"/>
      <c r="M5" s="10"/>
      <c r="N5" s="11"/>
    </row>
    <row r="6" spans="1:15" ht="25.15" customHeight="1" x14ac:dyDescent="0.3">
      <c r="A6" s="13" t="s">
        <v>5</v>
      </c>
      <c r="B6" s="14"/>
      <c r="C6" s="14"/>
      <c r="D6" s="15" t="s">
        <v>6</v>
      </c>
      <c r="E6" s="16"/>
      <c r="F6" s="17" t="s">
        <v>7</v>
      </c>
      <c r="G6" s="18" t="s">
        <v>8</v>
      </c>
      <c r="H6" s="19" t="s">
        <v>5</v>
      </c>
      <c r="I6" s="14"/>
      <c r="J6" s="14"/>
      <c r="K6" s="15" t="s">
        <v>6</v>
      </c>
      <c r="L6" s="16"/>
      <c r="M6" s="17" t="s">
        <v>9</v>
      </c>
      <c r="N6" s="18" t="s">
        <v>8</v>
      </c>
    </row>
    <row r="7" spans="1:15" ht="23.45" customHeight="1" x14ac:dyDescent="0.3">
      <c r="A7" s="20" t="s">
        <v>10</v>
      </c>
      <c r="B7" s="21"/>
      <c r="C7" s="19"/>
      <c r="D7" s="22" t="s">
        <v>11</v>
      </c>
      <c r="E7" s="23" t="s">
        <v>12</v>
      </c>
      <c r="F7" s="24"/>
      <c r="G7" s="18"/>
      <c r="H7" s="21" t="s">
        <v>10</v>
      </c>
      <c r="I7" s="19"/>
      <c r="J7" s="25" t="s">
        <v>13</v>
      </c>
      <c r="K7" s="22" t="s">
        <v>11</v>
      </c>
      <c r="L7" s="26" t="s">
        <v>12</v>
      </c>
      <c r="M7" s="24"/>
      <c r="N7" s="18"/>
    </row>
    <row r="8" spans="1:15" ht="22.5" customHeight="1" x14ac:dyDescent="0.3">
      <c r="A8" s="27" t="s">
        <v>14</v>
      </c>
      <c r="B8" s="28"/>
      <c r="C8" s="28"/>
      <c r="D8" s="29">
        <f>'[1]세입결산서 '!D12</f>
        <v>1201389344</v>
      </c>
      <c r="E8" s="29">
        <f>'[1]세입결산서 '!E12</f>
        <v>1245529227</v>
      </c>
      <c r="F8" s="29">
        <f>'[1]세입결산서 '!F12</f>
        <v>1245529227</v>
      </c>
      <c r="G8" s="30">
        <f>+F8-E8</f>
        <v>0</v>
      </c>
      <c r="H8" s="31" t="s">
        <v>15</v>
      </c>
      <c r="I8" s="32"/>
      <c r="J8" s="33" t="s">
        <v>16</v>
      </c>
      <c r="K8" s="34">
        <f>[1]세출결산서!D12</f>
        <v>712727090</v>
      </c>
      <c r="L8" s="34">
        <f>[1]세출결산서!E12</f>
        <v>718022240</v>
      </c>
      <c r="M8" s="34">
        <f>[1]세출결산서!F12</f>
        <v>717772240</v>
      </c>
      <c r="N8" s="35">
        <f>+M8-L8</f>
        <v>-250000</v>
      </c>
    </row>
    <row r="9" spans="1:15" ht="22.5" customHeight="1" x14ac:dyDescent="0.3">
      <c r="A9" s="27" t="s">
        <v>17</v>
      </c>
      <c r="B9" s="28"/>
      <c r="C9" s="28"/>
      <c r="D9" s="29">
        <v>0</v>
      </c>
      <c r="E9" s="29">
        <v>0</v>
      </c>
      <c r="F9" s="29">
        <v>0</v>
      </c>
      <c r="G9" s="30">
        <f t="shared" ref="G9:G18" si="0">+F9-E9</f>
        <v>0</v>
      </c>
      <c r="H9" s="31"/>
      <c r="I9" s="32"/>
      <c r="J9" s="33" t="s">
        <v>18</v>
      </c>
      <c r="K9" s="34">
        <f>[1]세출결산서!D15</f>
        <v>6000000</v>
      </c>
      <c r="L9" s="34">
        <f>[1]세출결산서!E15</f>
        <v>3860500</v>
      </c>
      <c r="M9" s="34">
        <f>[1]세출결산서!F15</f>
        <v>3390500</v>
      </c>
      <c r="N9" s="35">
        <f t="shared" ref="N9:N10" si="1">+M9-L9</f>
        <v>-470000</v>
      </c>
    </row>
    <row r="10" spans="1:15" ht="22.5" customHeight="1" x14ac:dyDescent="0.3">
      <c r="A10" s="27" t="s">
        <v>19</v>
      </c>
      <c r="B10" s="28"/>
      <c r="C10" s="28"/>
      <c r="D10" s="29">
        <v>0</v>
      </c>
      <c r="E10" s="29">
        <v>0</v>
      </c>
      <c r="F10" s="29">
        <v>0</v>
      </c>
      <c r="G10" s="30">
        <f t="shared" si="0"/>
        <v>0</v>
      </c>
      <c r="H10" s="31"/>
      <c r="I10" s="32"/>
      <c r="J10" s="33" t="s">
        <v>20</v>
      </c>
      <c r="K10" s="34">
        <f>[1]세출결산서!D22</f>
        <v>32254910</v>
      </c>
      <c r="L10" s="34">
        <f>[1]세출결산서!E22</f>
        <v>34511260</v>
      </c>
      <c r="M10" s="34">
        <f>[1]세출결산서!F22</f>
        <v>33303500</v>
      </c>
      <c r="N10" s="35">
        <f t="shared" si="1"/>
        <v>-1207760</v>
      </c>
    </row>
    <row r="11" spans="1:15" ht="22.5" customHeight="1" x14ac:dyDescent="0.3">
      <c r="A11" s="27" t="s">
        <v>21</v>
      </c>
      <c r="B11" s="28"/>
      <c r="C11" s="28"/>
      <c r="D11" s="29">
        <v>0</v>
      </c>
      <c r="E11" s="29">
        <v>0</v>
      </c>
      <c r="F11" s="29">
        <v>0</v>
      </c>
      <c r="G11" s="30">
        <f t="shared" si="0"/>
        <v>0</v>
      </c>
      <c r="H11" s="31"/>
      <c r="I11" s="32"/>
      <c r="J11" s="36" t="s">
        <v>22</v>
      </c>
      <c r="K11" s="36">
        <f>SUM(K8:K10)</f>
        <v>750982000</v>
      </c>
      <c r="L11" s="29">
        <f>SUM(L8:L10)</f>
        <v>756394000</v>
      </c>
      <c r="M11" s="29">
        <f t="shared" ref="M11:N11" si="2">SUM(M8:M10)</f>
        <v>754466240</v>
      </c>
      <c r="N11" s="30">
        <f t="shared" si="2"/>
        <v>-1927760</v>
      </c>
    </row>
    <row r="12" spans="1:15" ht="22.5" customHeight="1" x14ac:dyDescent="0.3">
      <c r="A12" s="27" t="s">
        <v>23</v>
      </c>
      <c r="B12" s="28"/>
      <c r="C12" s="28"/>
      <c r="D12" s="29">
        <f>'[1]세입결산서 '!D17</f>
        <v>6219077000</v>
      </c>
      <c r="E12" s="29">
        <f>'[1]세입결산서 '!F17</f>
        <v>6585551000</v>
      </c>
      <c r="F12" s="29">
        <f>'[1]세입결산서 '!F17</f>
        <v>6585551000</v>
      </c>
      <c r="G12" s="30">
        <f t="shared" si="0"/>
        <v>0</v>
      </c>
      <c r="H12" s="37" t="s">
        <v>24</v>
      </c>
      <c r="I12" s="28"/>
      <c r="J12" s="28"/>
      <c r="K12" s="29">
        <f>[1]세출결산서!D27</f>
        <v>5000000</v>
      </c>
      <c r="L12" s="29">
        <f>[1]세출결산서!E27</f>
        <v>3518000</v>
      </c>
      <c r="M12" s="29">
        <f>[1]세출결산서!F27</f>
        <v>3518000</v>
      </c>
      <c r="N12" s="30">
        <f>+M12-L12</f>
        <v>0</v>
      </c>
    </row>
    <row r="13" spans="1:15" ht="22.5" customHeight="1" x14ac:dyDescent="0.3">
      <c r="A13" s="27" t="s">
        <v>25</v>
      </c>
      <c r="B13" s="28"/>
      <c r="C13" s="28"/>
      <c r="D13" s="29">
        <f>'[1]세입결산서 '!D20</f>
        <v>8000000</v>
      </c>
      <c r="E13" s="29">
        <f>'[1]세입결산서 '!E20</f>
        <v>14650000</v>
      </c>
      <c r="F13" s="29">
        <f>'[1]세입결산서 '!F20</f>
        <v>17625000</v>
      </c>
      <c r="G13" s="30">
        <f t="shared" si="0"/>
        <v>2975000</v>
      </c>
      <c r="H13" s="31" t="s">
        <v>26</v>
      </c>
      <c r="I13" s="32"/>
      <c r="J13" s="33" t="s">
        <v>20</v>
      </c>
      <c r="K13" s="33">
        <v>0</v>
      </c>
      <c r="L13" s="33">
        <v>0</v>
      </c>
      <c r="M13" s="33">
        <v>0</v>
      </c>
      <c r="N13" s="35">
        <f>+M13-L13</f>
        <v>0</v>
      </c>
    </row>
    <row r="14" spans="1:15" ht="22.5" customHeight="1" x14ac:dyDescent="0.3">
      <c r="A14" s="27" t="s">
        <v>27</v>
      </c>
      <c r="B14" s="28"/>
      <c r="C14" s="28"/>
      <c r="D14" s="29">
        <v>0</v>
      </c>
      <c r="E14" s="29">
        <v>0</v>
      </c>
      <c r="F14" s="29">
        <v>0</v>
      </c>
      <c r="G14" s="30">
        <f t="shared" si="0"/>
        <v>0</v>
      </c>
      <c r="H14" s="31"/>
      <c r="I14" s="32"/>
      <c r="J14" s="33" t="s">
        <v>28</v>
      </c>
      <c r="K14" s="33">
        <v>0</v>
      </c>
      <c r="L14" s="33">
        <v>0</v>
      </c>
      <c r="M14" s="33">
        <v>0</v>
      </c>
      <c r="N14" s="35">
        <f t="shared" ref="N14:N15" si="3">+M14-L14</f>
        <v>0</v>
      </c>
    </row>
    <row r="15" spans="1:15" ht="22.5" customHeight="1" x14ac:dyDescent="0.3">
      <c r="A15" s="27" t="s">
        <v>29</v>
      </c>
      <c r="B15" s="28"/>
      <c r="C15" s="28"/>
      <c r="D15" s="29">
        <v>0</v>
      </c>
      <c r="E15" s="29">
        <v>0</v>
      </c>
      <c r="F15" s="29">
        <v>0</v>
      </c>
      <c r="G15" s="30">
        <f t="shared" si="0"/>
        <v>0</v>
      </c>
      <c r="H15" s="31"/>
      <c r="I15" s="32"/>
      <c r="J15" s="33" t="s">
        <v>26</v>
      </c>
      <c r="K15" s="34">
        <f>[1]세출결산서!D62</f>
        <v>5827395000</v>
      </c>
      <c r="L15" s="34">
        <f>[1]세출결산서!E62</f>
        <v>6145004180</v>
      </c>
      <c r="M15" s="34">
        <f>[1]세출결산서!F62</f>
        <v>5519142530</v>
      </c>
      <c r="N15" s="35">
        <f t="shared" si="3"/>
        <v>-625861650</v>
      </c>
    </row>
    <row r="16" spans="1:15" ht="22.5" customHeight="1" x14ac:dyDescent="0.3">
      <c r="A16" s="27" t="s">
        <v>30</v>
      </c>
      <c r="B16" s="28"/>
      <c r="C16" s="28"/>
      <c r="D16" s="29">
        <v>10000000</v>
      </c>
      <c r="E16" s="29">
        <v>10000000</v>
      </c>
      <c r="F16" s="29">
        <f>'[1]세입결산서 '!F22</f>
        <v>10000000</v>
      </c>
      <c r="G16" s="30">
        <f t="shared" si="0"/>
        <v>0</v>
      </c>
      <c r="H16" s="31"/>
      <c r="I16" s="32"/>
      <c r="J16" s="36" t="s">
        <v>22</v>
      </c>
      <c r="K16" s="36">
        <f>SUM(K13:K15)</f>
        <v>5827395000</v>
      </c>
      <c r="L16" s="36">
        <f>SUM(L13:L15)</f>
        <v>6145004180</v>
      </c>
      <c r="M16" s="36">
        <f>SUM(M13:M15)</f>
        <v>5519142530</v>
      </c>
      <c r="N16" s="30">
        <f>SUM(N13:N15)</f>
        <v>-625861650</v>
      </c>
    </row>
    <row r="17" spans="1:14" ht="22.5" customHeight="1" x14ac:dyDescent="0.3">
      <c r="A17" s="38" t="s">
        <v>31</v>
      </c>
      <c r="B17" s="39"/>
      <c r="C17" s="37"/>
      <c r="D17" s="29">
        <v>0</v>
      </c>
      <c r="E17" s="29">
        <v>0</v>
      </c>
      <c r="F17" s="29">
        <v>0</v>
      </c>
      <c r="G17" s="30">
        <f t="shared" si="0"/>
        <v>0</v>
      </c>
      <c r="H17" s="38" t="s">
        <v>32</v>
      </c>
      <c r="I17" s="39"/>
      <c r="J17" s="37"/>
      <c r="K17" s="40">
        <v>0</v>
      </c>
      <c r="L17" s="29">
        <v>0</v>
      </c>
      <c r="M17" s="29">
        <v>0</v>
      </c>
      <c r="N17" s="30">
        <f>+M17-L17</f>
        <v>0</v>
      </c>
    </row>
    <row r="18" spans="1:14" ht="22.5" customHeight="1" x14ac:dyDescent="0.3">
      <c r="A18" s="27" t="s">
        <v>33</v>
      </c>
      <c r="B18" s="28"/>
      <c r="C18" s="28"/>
      <c r="D18" s="29">
        <f>'[1]세입결산서 '!D25</f>
        <v>133656</v>
      </c>
      <c r="E18" s="29">
        <f>'[1]세입결산서 '!E25</f>
        <v>222773</v>
      </c>
      <c r="F18" s="29">
        <f>'[1]세입결산서 '!F25</f>
        <v>237707</v>
      </c>
      <c r="G18" s="30">
        <f t="shared" si="0"/>
        <v>14934</v>
      </c>
      <c r="H18" s="38" t="s">
        <v>34</v>
      </c>
      <c r="I18" s="39"/>
      <c r="J18" s="37"/>
      <c r="K18" s="40">
        <v>0</v>
      </c>
      <c r="L18" s="29">
        <v>0</v>
      </c>
      <c r="M18" s="29">
        <v>0</v>
      </c>
      <c r="N18" s="30">
        <f t="shared" ref="N18:N25" si="4">+M18-L18</f>
        <v>0</v>
      </c>
    </row>
    <row r="19" spans="1:14" ht="22.5" customHeight="1" x14ac:dyDescent="0.3">
      <c r="A19" s="41"/>
      <c r="B19" s="42"/>
      <c r="C19" s="42"/>
      <c r="D19" s="42"/>
      <c r="E19" s="42"/>
      <c r="F19" s="42"/>
      <c r="G19" s="43"/>
      <c r="H19" s="38" t="s">
        <v>35</v>
      </c>
      <c r="I19" s="39"/>
      <c r="J19" s="37"/>
      <c r="K19" s="40">
        <v>0</v>
      </c>
      <c r="L19" s="29">
        <v>0</v>
      </c>
      <c r="M19" s="29">
        <v>0</v>
      </c>
      <c r="N19" s="30">
        <f t="shared" si="4"/>
        <v>0</v>
      </c>
    </row>
    <row r="20" spans="1:14" ht="22.5" customHeight="1" x14ac:dyDescent="0.3">
      <c r="A20" s="41"/>
      <c r="B20" s="42"/>
      <c r="C20" s="42"/>
      <c r="D20" s="42"/>
      <c r="E20" s="42"/>
      <c r="F20" s="42"/>
      <c r="G20" s="43"/>
      <c r="H20" s="38" t="s">
        <v>36</v>
      </c>
      <c r="I20" s="39"/>
      <c r="J20" s="37"/>
      <c r="K20" s="40">
        <v>0</v>
      </c>
      <c r="L20" s="29">
        <v>0</v>
      </c>
      <c r="M20" s="29">
        <v>0</v>
      </c>
      <c r="N20" s="30">
        <f t="shared" si="4"/>
        <v>0</v>
      </c>
    </row>
    <row r="21" spans="1:14" ht="22.5" customHeight="1" x14ac:dyDescent="0.3">
      <c r="A21" s="41"/>
      <c r="B21" s="42"/>
      <c r="C21" s="42"/>
      <c r="D21" s="42"/>
      <c r="E21" s="42"/>
      <c r="F21" s="42"/>
      <c r="G21" s="43"/>
      <c r="H21" s="38" t="s">
        <v>37</v>
      </c>
      <c r="I21" s="39"/>
      <c r="J21" s="37"/>
      <c r="K21" s="40">
        <f>[1]세출결산서!D63</f>
        <v>133656</v>
      </c>
      <c r="L21" s="40">
        <f>[1]세출결산서!E63</f>
        <v>222773</v>
      </c>
      <c r="M21" s="40">
        <f>[1]세출결산서!F63</f>
        <v>0</v>
      </c>
      <c r="N21" s="30">
        <f t="shared" si="4"/>
        <v>-222773</v>
      </c>
    </row>
    <row r="22" spans="1:14" ht="22.5" customHeight="1" x14ac:dyDescent="0.3">
      <c r="A22" s="41"/>
      <c r="B22" s="42"/>
      <c r="C22" s="42"/>
      <c r="D22" s="42"/>
      <c r="E22" s="42"/>
      <c r="F22" s="42"/>
      <c r="G22" s="43"/>
      <c r="H22" s="44" t="s">
        <v>38</v>
      </c>
      <c r="I22" s="45"/>
      <c r="J22" s="40" t="s">
        <v>39</v>
      </c>
      <c r="K22" s="40">
        <f>[1]세출결산서!D66</f>
        <v>1000000</v>
      </c>
      <c r="L22" s="40">
        <f>[1]세출결산서!E66</f>
        <v>511188</v>
      </c>
      <c r="M22" s="29">
        <v>0</v>
      </c>
      <c r="N22" s="30">
        <f t="shared" si="4"/>
        <v>-511188</v>
      </c>
    </row>
    <row r="23" spans="1:14" ht="22.5" customHeight="1" x14ac:dyDescent="0.3">
      <c r="A23" s="41"/>
      <c r="B23" s="42"/>
      <c r="C23" s="42"/>
      <c r="D23" s="42"/>
      <c r="E23" s="42"/>
      <c r="F23" s="42"/>
      <c r="G23" s="43"/>
      <c r="H23" s="46"/>
      <c r="I23" s="47"/>
      <c r="J23" s="40" t="s">
        <v>40</v>
      </c>
      <c r="K23" s="48">
        <f>[1]세출결산서!D67</f>
        <v>854089344</v>
      </c>
      <c r="L23" s="48">
        <f>[1]세출결산서!E67</f>
        <v>950302859</v>
      </c>
      <c r="M23" s="48">
        <f>[1]세출결산서!F67</f>
        <v>869902547</v>
      </c>
      <c r="N23" s="30">
        <f t="shared" si="4"/>
        <v>-80400312</v>
      </c>
    </row>
    <row r="24" spans="1:14" ht="22.5" customHeight="1" x14ac:dyDescent="0.3">
      <c r="A24" s="41"/>
      <c r="B24" s="42"/>
      <c r="C24" s="42"/>
      <c r="D24" s="42"/>
      <c r="E24" s="42"/>
      <c r="F24" s="42"/>
      <c r="G24" s="43"/>
      <c r="H24" s="38" t="s">
        <v>41</v>
      </c>
      <c r="I24" s="39"/>
      <c r="J24" s="37"/>
      <c r="K24" s="48">
        <v>0</v>
      </c>
      <c r="L24" s="49">
        <v>0</v>
      </c>
      <c r="M24" s="49">
        <v>0</v>
      </c>
      <c r="N24" s="30">
        <f t="shared" si="4"/>
        <v>0</v>
      </c>
    </row>
    <row r="25" spans="1:14" ht="22.5" customHeight="1" x14ac:dyDescent="0.3">
      <c r="A25" s="41"/>
      <c r="B25" s="42"/>
      <c r="C25" s="42"/>
      <c r="D25" s="42"/>
      <c r="E25" s="42"/>
      <c r="F25" s="42"/>
      <c r="G25" s="43"/>
      <c r="H25" s="50" t="s">
        <v>42</v>
      </c>
      <c r="I25" s="51"/>
      <c r="J25" s="51"/>
      <c r="K25" s="49">
        <v>0</v>
      </c>
      <c r="L25" s="49">
        <v>0</v>
      </c>
      <c r="M25" s="49">
        <f>[1]세출결산서!F75</f>
        <v>711913617</v>
      </c>
      <c r="N25" s="30">
        <f t="shared" si="4"/>
        <v>711913617</v>
      </c>
    </row>
    <row r="26" spans="1:14" s="57" customFormat="1" ht="22.5" customHeight="1" x14ac:dyDescent="0.3">
      <c r="A26" s="52" t="s">
        <v>43</v>
      </c>
      <c r="B26" s="53"/>
      <c r="C26" s="53"/>
      <c r="D26" s="54">
        <f>SUM(D8:D18)</f>
        <v>7438600000</v>
      </c>
      <c r="E26" s="54">
        <f>SUM(E8:E25)</f>
        <v>7855953000</v>
      </c>
      <c r="F26" s="54">
        <f>SUM(F8:F25)</f>
        <v>7858942934</v>
      </c>
      <c r="G26" s="55">
        <f>SUM(G8:G25)</f>
        <v>2989934</v>
      </c>
      <c r="H26" s="56" t="s">
        <v>43</v>
      </c>
      <c r="I26" s="53"/>
      <c r="J26" s="53"/>
      <c r="K26" s="54">
        <f>SUM(K11,K12,K16,K17:K25)</f>
        <v>7438600000</v>
      </c>
      <c r="L26" s="54">
        <f>SUM(L11,L12,L16,L17:L25)</f>
        <v>7855953000</v>
      </c>
      <c r="M26" s="54">
        <f t="shared" ref="M26:N26" si="5">SUM(M11,M12,M16,M17:M25)</f>
        <v>7858942934</v>
      </c>
      <c r="N26" s="55">
        <f t="shared" si="5"/>
        <v>2989934</v>
      </c>
    </row>
  </sheetData>
  <mergeCells count="37">
    <mergeCell ref="H21:J21"/>
    <mergeCell ref="H22:I23"/>
    <mergeCell ref="H24:J24"/>
    <mergeCell ref="H25:J25"/>
    <mergeCell ref="A26:C26"/>
    <mergeCell ref="H26:J26"/>
    <mergeCell ref="A17:C17"/>
    <mergeCell ref="H17:J17"/>
    <mergeCell ref="A18:C18"/>
    <mergeCell ref="H18:J18"/>
    <mergeCell ref="H19:J19"/>
    <mergeCell ref="H20:J20"/>
    <mergeCell ref="A12:C12"/>
    <mergeCell ref="H12:J12"/>
    <mergeCell ref="A13:C13"/>
    <mergeCell ref="H13:I16"/>
    <mergeCell ref="A14:C14"/>
    <mergeCell ref="A15:C15"/>
    <mergeCell ref="A16:C16"/>
    <mergeCell ref="N6:N7"/>
    <mergeCell ref="A7:C7"/>
    <mergeCell ref="H7:I7"/>
    <mergeCell ref="A8:C8"/>
    <mergeCell ref="H8:I11"/>
    <mergeCell ref="A9:C9"/>
    <mergeCell ref="A10:C10"/>
    <mergeCell ref="A11:C11"/>
    <mergeCell ref="A2:N2"/>
    <mergeCell ref="A5:G5"/>
    <mergeCell ref="H5:N5"/>
    <mergeCell ref="A6:C6"/>
    <mergeCell ref="D6:E6"/>
    <mergeCell ref="F6:F7"/>
    <mergeCell ref="G6:G7"/>
    <mergeCell ref="H6:J6"/>
    <mergeCell ref="K6:L6"/>
    <mergeCell ref="M6:M7"/>
  </mergeCells>
  <phoneticPr fontId="2" type="noConversion"/>
  <printOptions horizontalCentered="1"/>
  <pageMargins left="0.19685039370078741" right="0.19685039370078741" top="0.74803149606299213" bottom="0.35433070866141736" header="0.31496062992125984" footer="0.31496062992125984"/>
  <pageSetup paperSize="9" scale="8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6"/>
  <sheetViews>
    <sheetView zoomScale="115" zoomScaleNormal="115" zoomScaleSheetLayoutView="100" workbookViewId="0">
      <pane ySplit="6" topLeftCell="A13" activePane="bottomLeft" state="frozen"/>
      <selection activeCell="A16" sqref="A16"/>
      <selection pane="bottomLeft" activeCell="M30" sqref="M30"/>
    </sheetView>
  </sheetViews>
  <sheetFormatPr defaultColWidth="9" defaultRowHeight="15.75" x14ac:dyDescent="0.3"/>
  <cols>
    <col min="1" max="1" width="13.125" style="42" customWidth="1"/>
    <col min="2" max="2" width="14.5" style="42" customWidth="1"/>
    <col min="3" max="3" width="21.5" style="42" customWidth="1"/>
    <col min="4" max="4" width="16.375" style="42" customWidth="1"/>
    <col min="5" max="5" width="16.75" style="42" customWidth="1"/>
    <col min="6" max="6" width="15.75" style="42" customWidth="1"/>
    <col min="7" max="7" width="16.875" style="42" customWidth="1"/>
    <col min="8" max="8" width="30.875" style="42" customWidth="1"/>
    <col min="9" max="9" width="4.5" style="59" customWidth="1"/>
    <col min="10" max="16384" width="9" style="59"/>
  </cols>
  <sheetData>
    <row r="1" spans="1:13" ht="37.15" customHeight="1" x14ac:dyDescent="0.3">
      <c r="A1" s="1" t="s">
        <v>44</v>
      </c>
      <c r="B1" s="1"/>
      <c r="C1" s="1"/>
      <c r="D1" s="1"/>
      <c r="E1" s="1"/>
      <c r="F1" s="1"/>
      <c r="G1" s="1"/>
      <c r="H1" s="1"/>
      <c r="I1" s="58"/>
      <c r="J1" s="58"/>
      <c r="K1" s="58"/>
      <c r="L1" s="58"/>
      <c r="M1" s="58"/>
    </row>
    <row r="2" spans="1:13" ht="16.899999999999999" customHeight="1" x14ac:dyDescent="0.3">
      <c r="A2" s="60" t="s">
        <v>45</v>
      </c>
    </row>
    <row r="3" spans="1:13" ht="19.149999999999999" customHeight="1" x14ac:dyDescent="0.3">
      <c r="A3" s="61" t="s">
        <v>46</v>
      </c>
      <c r="B3" s="61"/>
      <c r="E3" s="62" t="s">
        <v>47</v>
      </c>
      <c r="F3" s="62"/>
      <c r="G3" s="62"/>
      <c r="H3" s="62"/>
      <c r="I3" s="5"/>
      <c r="J3" s="5"/>
    </row>
    <row r="4" spans="1:13" s="63" customFormat="1" ht="20.45" customHeight="1" x14ac:dyDescent="0.3">
      <c r="A4" s="9" t="s">
        <v>48</v>
      </c>
      <c r="B4" s="10"/>
      <c r="C4" s="10"/>
      <c r="D4" s="10"/>
      <c r="E4" s="10"/>
      <c r="F4" s="10"/>
      <c r="G4" s="10"/>
      <c r="H4" s="11"/>
    </row>
    <row r="5" spans="1:13" s="63" customFormat="1" ht="22.15" customHeight="1" x14ac:dyDescent="0.3">
      <c r="A5" s="13" t="s">
        <v>49</v>
      </c>
      <c r="B5" s="14"/>
      <c r="C5" s="14"/>
      <c r="D5" s="15" t="s">
        <v>50</v>
      </c>
      <c r="E5" s="16"/>
      <c r="F5" s="64" t="s">
        <v>51</v>
      </c>
      <c r="G5" s="64" t="s">
        <v>52</v>
      </c>
      <c r="H5" s="65" t="s">
        <v>53</v>
      </c>
    </row>
    <row r="6" spans="1:13" s="63" customFormat="1" ht="25.15" customHeight="1" x14ac:dyDescent="0.3">
      <c r="A6" s="66" t="s">
        <v>54</v>
      </c>
      <c r="B6" s="25" t="s">
        <v>55</v>
      </c>
      <c r="C6" s="25" t="s">
        <v>56</v>
      </c>
      <c r="D6" s="22" t="s">
        <v>57</v>
      </c>
      <c r="E6" s="23" t="s">
        <v>58</v>
      </c>
      <c r="F6" s="64"/>
      <c r="G6" s="64"/>
      <c r="H6" s="65"/>
    </row>
    <row r="7" spans="1:13" ht="19.899999999999999" customHeight="1" x14ac:dyDescent="0.3">
      <c r="A7" s="67" t="s">
        <v>59</v>
      </c>
      <c r="B7" s="68" t="s">
        <v>60</v>
      </c>
      <c r="C7" s="69" t="s">
        <v>61</v>
      </c>
      <c r="D7" s="69">
        <v>0</v>
      </c>
      <c r="E7" s="69">
        <v>0</v>
      </c>
      <c r="F7" s="69">
        <v>0</v>
      </c>
      <c r="G7" s="69">
        <f>F7-E7</f>
        <v>0</v>
      </c>
      <c r="H7" s="70"/>
    </row>
    <row r="8" spans="1:13" ht="19.899999999999999" customHeight="1" x14ac:dyDescent="0.3">
      <c r="A8" s="71"/>
      <c r="B8" s="32"/>
      <c r="C8" s="33" t="s">
        <v>62</v>
      </c>
      <c r="D8" s="33">
        <v>6000000</v>
      </c>
      <c r="E8" s="33">
        <v>9933094</v>
      </c>
      <c r="F8" s="33">
        <v>9933094</v>
      </c>
      <c r="G8" s="69">
        <f t="shared" ref="G8:G10" si="0">F8-E8</f>
        <v>0</v>
      </c>
      <c r="H8" s="72"/>
    </row>
    <row r="9" spans="1:13" ht="19.899999999999999" customHeight="1" x14ac:dyDescent="0.3">
      <c r="A9" s="71"/>
      <c r="B9" s="32"/>
      <c r="C9" s="33" t="s">
        <v>63</v>
      </c>
      <c r="D9" s="33">
        <v>0</v>
      </c>
      <c r="E9" s="33">
        <v>0</v>
      </c>
      <c r="F9" s="33">
        <v>0</v>
      </c>
      <c r="G9" s="69">
        <f t="shared" si="0"/>
        <v>0</v>
      </c>
      <c r="H9" s="72"/>
    </row>
    <row r="10" spans="1:13" ht="19.899999999999999" customHeight="1" x14ac:dyDescent="0.3">
      <c r="A10" s="71"/>
      <c r="B10" s="32"/>
      <c r="C10" s="33" t="s">
        <v>64</v>
      </c>
      <c r="D10" s="33">
        <v>3000000</v>
      </c>
      <c r="E10" s="33">
        <v>2901188</v>
      </c>
      <c r="F10" s="33">
        <v>2901188</v>
      </c>
      <c r="G10" s="69">
        <f t="shared" si="0"/>
        <v>0</v>
      </c>
      <c r="H10" s="72"/>
    </row>
    <row r="11" spans="1:13" ht="19.899999999999999" customHeight="1" x14ac:dyDescent="0.3">
      <c r="A11" s="71"/>
      <c r="B11" s="32"/>
      <c r="C11" s="33" t="s">
        <v>60</v>
      </c>
      <c r="D11" s="33">
        <v>1192389344</v>
      </c>
      <c r="E11" s="33">
        <v>1232694945</v>
      </c>
      <c r="F11" s="33">
        <v>1232694945</v>
      </c>
      <c r="G11" s="69">
        <f>F11-E11</f>
        <v>0</v>
      </c>
      <c r="H11" s="35"/>
    </row>
    <row r="12" spans="1:13" s="63" customFormat="1" ht="19.899999999999999" customHeight="1" x14ac:dyDescent="0.3">
      <c r="A12" s="73" t="s">
        <v>65</v>
      </c>
      <c r="B12" s="74"/>
      <c r="C12" s="74"/>
      <c r="D12" s="75">
        <f>SUM(D7:D11)</f>
        <v>1201389344</v>
      </c>
      <c r="E12" s="75">
        <f>SUM(E7:E11)</f>
        <v>1245529227</v>
      </c>
      <c r="F12" s="75">
        <f t="shared" ref="F12:G12" si="1">SUM(F7:F11)</f>
        <v>1245529227</v>
      </c>
      <c r="G12" s="75">
        <f t="shared" si="1"/>
        <v>0</v>
      </c>
      <c r="H12" s="76"/>
    </row>
    <row r="13" spans="1:13" ht="19.899999999999999" customHeight="1" x14ac:dyDescent="0.3">
      <c r="A13" s="71" t="s">
        <v>66</v>
      </c>
      <c r="B13" s="32" t="s">
        <v>66</v>
      </c>
      <c r="C13" s="33" t="s">
        <v>67</v>
      </c>
      <c r="D13" s="33">
        <v>4634031000</v>
      </c>
      <c r="E13" s="33">
        <v>4869015000</v>
      </c>
      <c r="F13" s="33">
        <v>4869015000</v>
      </c>
      <c r="G13" s="69">
        <f>F13-E13</f>
        <v>0</v>
      </c>
      <c r="H13" s="35"/>
    </row>
    <row r="14" spans="1:13" ht="19.899999999999999" customHeight="1" x14ac:dyDescent="0.3">
      <c r="A14" s="71"/>
      <c r="B14" s="32"/>
      <c r="C14" s="33" t="s">
        <v>68</v>
      </c>
      <c r="D14" s="33">
        <v>1362854000</v>
      </c>
      <c r="E14" s="33">
        <v>1467544000</v>
      </c>
      <c r="F14" s="33">
        <v>1467544000</v>
      </c>
      <c r="G14" s="69">
        <f t="shared" ref="G14:G24" si="2">F14-E14</f>
        <v>0</v>
      </c>
      <c r="H14" s="35"/>
    </row>
    <row r="15" spans="1:13" ht="19.899999999999999" customHeight="1" x14ac:dyDescent="0.3">
      <c r="A15" s="71"/>
      <c r="B15" s="32"/>
      <c r="C15" s="33" t="s">
        <v>69</v>
      </c>
      <c r="D15" s="33">
        <v>222192000</v>
      </c>
      <c r="E15" s="33">
        <v>224992000</v>
      </c>
      <c r="F15" s="33">
        <v>224992000</v>
      </c>
      <c r="G15" s="69">
        <f t="shared" si="2"/>
        <v>0</v>
      </c>
      <c r="H15" s="35"/>
    </row>
    <row r="16" spans="1:13" ht="19.899999999999999" customHeight="1" x14ac:dyDescent="0.3">
      <c r="A16" s="71"/>
      <c r="B16" s="32"/>
      <c r="C16" s="33" t="s">
        <v>70</v>
      </c>
      <c r="D16" s="33">
        <v>0</v>
      </c>
      <c r="E16" s="33">
        <v>24000000</v>
      </c>
      <c r="F16" s="33">
        <v>24000000</v>
      </c>
      <c r="G16" s="69">
        <f t="shared" si="2"/>
        <v>0</v>
      </c>
      <c r="H16" s="35"/>
    </row>
    <row r="17" spans="1:13" s="63" customFormat="1" ht="19.899999999999999" customHeight="1" x14ac:dyDescent="0.3">
      <c r="A17" s="73" t="s">
        <v>71</v>
      </c>
      <c r="B17" s="74"/>
      <c r="C17" s="74"/>
      <c r="D17" s="75">
        <f>SUM(D13:D16)</f>
        <v>6219077000</v>
      </c>
      <c r="E17" s="75">
        <f>SUM(E13:E16)</f>
        <v>6585551000</v>
      </c>
      <c r="F17" s="75">
        <f t="shared" ref="F17:G17" si="3">SUM(F13:F16)</f>
        <v>6585551000</v>
      </c>
      <c r="G17" s="75">
        <f t="shared" si="3"/>
        <v>0</v>
      </c>
      <c r="H17" s="76"/>
    </row>
    <row r="18" spans="1:13" ht="19.899999999999999" customHeight="1" x14ac:dyDescent="0.3">
      <c r="A18" s="71" t="s">
        <v>72</v>
      </c>
      <c r="B18" s="32" t="s">
        <v>72</v>
      </c>
      <c r="C18" s="33" t="s">
        <v>73</v>
      </c>
      <c r="D18" s="33">
        <v>8000000</v>
      </c>
      <c r="E18" s="33">
        <v>10000000</v>
      </c>
      <c r="F18" s="33">
        <v>10945000</v>
      </c>
      <c r="G18" s="69">
        <f t="shared" si="2"/>
        <v>945000</v>
      </c>
      <c r="H18" s="35"/>
    </row>
    <row r="19" spans="1:13" ht="19.899999999999999" customHeight="1" x14ac:dyDescent="0.3">
      <c r="A19" s="71"/>
      <c r="B19" s="32"/>
      <c r="C19" s="33" t="s">
        <v>74</v>
      </c>
      <c r="D19" s="33">
        <v>0</v>
      </c>
      <c r="E19" s="33">
        <v>4650000</v>
      </c>
      <c r="F19" s="33">
        <v>6680000</v>
      </c>
      <c r="G19" s="69">
        <f t="shared" si="2"/>
        <v>2030000</v>
      </c>
      <c r="H19" s="35"/>
    </row>
    <row r="20" spans="1:13" s="63" customFormat="1" ht="19.899999999999999" customHeight="1" x14ac:dyDescent="0.3">
      <c r="A20" s="73" t="s">
        <v>71</v>
      </c>
      <c r="B20" s="74"/>
      <c r="C20" s="74"/>
      <c r="D20" s="75">
        <f>SUM(D18:D19)</f>
        <v>8000000</v>
      </c>
      <c r="E20" s="75">
        <f>SUM(E18:E19)</f>
        <v>14650000</v>
      </c>
      <c r="F20" s="75">
        <f t="shared" ref="F20:G20" si="4">SUM(F18:F19)</f>
        <v>17625000</v>
      </c>
      <c r="G20" s="75">
        <f t="shared" si="4"/>
        <v>2975000</v>
      </c>
      <c r="H20" s="76"/>
    </row>
    <row r="21" spans="1:13" ht="19.899999999999999" customHeight="1" x14ac:dyDescent="0.3">
      <c r="A21" s="77" t="s">
        <v>75</v>
      </c>
      <c r="B21" s="78" t="s">
        <v>75</v>
      </c>
      <c r="C21" s="33" t="s">
        <v>76</v>
      </c>
      <c r="D21" s="33">
        <v>10000000</v>
      </c>
      <c r="E21" s="33">
        <v>10000000</v>
      </c>
      <c r="F21" s="33">
        <v>10000000</v>
      </c>
      <c r="G21" s="69">
        <f t="shared" si="2"/>
        <v>0</v>
      </c>
      <c r="H21" s="35"/>
    </row>
    <row r="22" spans="1:13" s="63" customFormat="1" ht="19.899999999999999" customHeight="1" x14ac:dyDescent="0.3">
      <c r="A22" s="73" t="s">
        <v>71</v>
      </c>
      <c r="B22" s="74"/>
      <c r="C22" s="74"/>
      <c r="D22" s="75">
        <f>D21</f>
        <v>10000000</v>
      </c>
      <c r="E22" s="75">
        <f>E21</f>
        <v>10000000</v>
      </c>
      <c r="F22" s="75">
        <f>SUM(F21:F21)</f>
        <v>10000000</v>
      </c>
      <c r="G22" s="75">
        <f>SUM(G21:G21)</f>
        <v>0</v>
      </c>
      <c r="H22" s="76"/>
    </row>
    <row r="23" spans="1:13" ht="19.899999999999999" customHeight="1" x14ac:dyDescent="0.3">
      <c r="A23" s="79" t="s">
        <v>77</v>
      </c>
      <c r="B23" s="80" t="s">
        <v>77</v>
      </c>
      <c r="C23" s="33" t="s">
        <v>78</v>
      </c>
      <c r="D23" s="33">
        <v>133656</v>
      </c>
      <c r="E23" s="33">
        <v>22773</v>
      </c>
      <c r="F23" s="33">
        <v>40007</v>
      </c>
      <c r="G23" s="69">
        <f t="shared" si="2"/>
        <v>17234</v>
      </c>
      <c r="H23" s="35"/>
    </row>
    <row r="24" spans="1:13" ht="19.899999999999999" customHeight="1" x14ac:dyDescent="0.3">
      <c r="A24" s="67"/>
      <c r="B24" s="68"/>
      <c r="C24" s="33" t="s">
        <v>79</v>
      </c>
      <c r="D24" s="33">
        <v>0</v>
      </c>
      <c r="E24" s="33">
        <v>200000</v>
      </c>
      <c r="F24" s="33">
        <v>197700</v>
      </c>
      <c r="G24" s="69">
        <f t="shared" si="2"/>
        <v>-2300</v>
      </c>
      <c r="H24" s="35" t="s">
        <v>80</v>
      </c>
    </row>
    <row r="25" spans="1:13" s="63" customFormat="1" ht="19.899999999999999" customHeight="1" x14ac:dyDescent="0.3">
      <c r="A25" s="73" t="s">
        <v>71</v>
      </c>
      <c r="B25" s="74"/>
      <c r="C25" s="74"/>
      <c r="D25" s="75">
        <f>SUM(D23:D24)</f>
        <v>133656</v>
      </c>
      <c r="E25" s="75">
        <f t="shared" ref="E25:G25" si="5">SUM(E23:E24)</f>
        <v>222773</v>
      </c>
      <c r="F25" s="75">
        <f t="shared" si="5"/>
        <v>237707</v>
      </c>
      <c r="G25" s="75">
        <f t="shared" si="5"/>
        <v>14934</v>
      </c>
      <c r="H25" s="76"/>
    </row>
    <row r="26" spans="1:13" s="63" customFormat="1" ht="24" customHeight="1" x14ac:dyDescent="0.3">
      <c r="A26" s="81" t="s">
        <v>81</v>
      </c>
      <c r="B26" s="82"/>
      <c r="C26" s="82"/>
      <c r="D26" s="83">
        <f>D12+D17+D20+D22+D25</f>
        <v>7438600000</v>
      </c>
      <c r="E26" s="83">
        <f>SUM(E25,E22,E29,E20,E17,E12)</f>
        <v>7855953000</v>
      </c>
      <c r="F26" s="83">
        <f>SUM(F25,F22,F29,F20,F17,F12)</f>
        <v>7858942934</v>
      </c>
      <c r="G26" s="83">
        <f>SUM(G25,G22,G29,L18,G20,G17,G12)</f>
        <v>2989934</v>
      </c>
      <c r="H26" s="84"/>
      <c r="M26" s="85"/>
    </row>
  </sheetData>
  <mergeCells count="23">
    <mergeCell ref="A25:C25"/>
    <mergeCell ref="A26:C26"/>
    <mergeCell ref="A18:A19"/>
    <mergeCell ref="B18:B19"/>
    <mergeCell ref="A20:C20"/>
    <mergeCell ref="A22:C22"/>
    <mergeCell ref="A23:A24"/>
    <mergeCell ref="B23:B24"/>
    <mergeCell ref="A7:A11"/>
    <mergeCell ref="B7:B11"/>
    <mergeCell ref="A12:C12"/>
    <mergeCell ref="A13:A16"/>
    <mergeCell ref="B13:B16"/>
    <mergeCell ref="A17:C17"/>
    <mergeCell ref="A1:H1"/>
    <mergeCell ref="A3:B3"/>
    <mergeCell ref="E3:H3"/>
    <mergeCell ref="A4:H4"/>
    <mergeCell ref="A5:C5"/>
    <mergeCell ref="D5:E5"/>
    <mergeCell ref="F5:F6"/>
    <mergeCell ref="G5:G6"/>
    <mergeCell ref="H5:H6"/>
  </mergeCells>
  <phoneticPr fontId="2" type="noConversion"/>
  <printOptions horizontalCentered="1"/>
  <pageMargins left="0.27559055118110237" right="0.27559055118110237" top="0.47244094488188981" bottom="0.39370078740157483" header="0.31496062992125984" footer="0.31496062992125984"/>
  <pageSetup paperSize="9" scale="8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77"/>
  <sheetViews>
    <sheetView tabSelected="1" view="pageBreakPreview" zoomScaleNormal="85" zoomScaleSheetLayoutView="100" workbookViewId="0">
      <pane ySplit="6" topLeftCell="A64" activePane="bottomLeft" state="frozen"/>
      <selection activeCell="A16" sqref="A16"/>
      <selection pane="bottomLeft" activeCell="E70" sqref="E70"/>
    </sheetView>
  </sheetViews>
  <sheetFormatPr defaultColWidth="8.75" defaultRowHeight="15.75" x14ac:dyDescent="0.3"/>
  <cols>
    <col min="1" max="2" width="13.875" style="2" customWidth="1"/>
    <col min="3" max="3" width="29.125" style="2" customWidth="1"/>
    <col min="4" max="4" width="17.5" style="2" customWidth="1"/>
    <col min="5" max="5" width="17.75" style="2" customWidth="1"/>
    <col min="6" max="6" width="17.125" style="2" customWidth="1"/>
    <col min="7" max="7" width="18" style="2" customWidth="1"/>
    <col min="8" max="8" width="35.25" style="2" customWidth="1"/>
    <col min="9" max="9" width="13.375" style="2" bestFit="1" customWidth="1"/>
    <col min="10" max="10" width="12.125" style="2" bestFit="1" customWidth="1"/>
    <col min="11" max="11" width="10" style="2" bestFit="1" customWidth="1"/>
    <col min="12" max="16384" width="8.75" style="2"/>
  </cols>
  <sheetData>
    <row r="1" spans="1:8" ht="33" x14ac:dyDescent="0.3">
      <c r="A1" s="1" t="s">
        <v>82</v>
      </c>
      <c r="B1" s="1"/>
      <c r="C1" s="1"/>
      <c r="D1" s="1"/>
      <c r="E1" s="1"/>
      <c r="F1" s="1"/>
      <c r="G1" s="1"/>
      <c r="H1" s="1"/>
    </row>
    <row r="2" spans="1:8" ht="19.149999999999999" customHeight="1" x14ac:dyDescent="0.3">
      <c r="A2" s="3"/>
      <c r="B2" s="3"/>
      <c r="C2" s="3"/>
      <c r="D2" s="3"/>
      <c r="E2" s="3"/>
      <c r="F2" s="3"/>
      <c r="G2" s="3"/>
      <c r="H2" s="3"/>
    </row>
    <row r="3" spans="1:8" ht="19.149999999999999" customHeight="1" thickBot="1" x14ac:dyDescent="0.35">
      <c r="A3" s="86" t="s">
        <v>83</v>
      </c>
      <c r="B3" s="86"/>
      <c r="C3" s="86"/>
      <c r="D3" s="87"/>
      <c r="E3" s="88" t="s">
        <v>47</v>
      </c>
      <c r="F3" s="88"/>
      <c r="G3" s="88"/>
      <c r="H3" s="88"/>
    </row>
    <row r="4" spans="1:8" ht="19.899999999999999" customHeight="1" x14ac:dyDescent="0.3">
      <c r="A4" s="89" t="s">
        <v>84</v>
      </c>
      <c r="B4" s="90"/>
      <c r="C4" s="90"/>
      <c r="D4" s="90"/>
      <c r="E4" s="90"/>
      <c r="F4" s="90"/>
      <c r="G4" s="90"/>
      <c r="H4" s="91"/>
    </row>
    <row r="5" spans="1:8" ht="28.9" customHeight="1" x14ac:dyDescent="0.3">
      <c r="A5" s="92" t="s">
        <v>49</v>
      </c>
      <c r="B5" s="14"/>
      <c r="C5" s="14"/>
      <c r="D5" s="15" t="s">
        <v>50</v>
      </c>
      <c r="E5" s="16"/>
      <c r="F5" s="64" t="s">
        <v>51</v>
      </c>
      <c r="G5" s="64" t="s">
        <v>52</v>
      </c>
      <c r="H5" s="93" t="s">
        <v>53</v>
      </c>
    </row>
    <row r="6" spans="1:8" ht="27" customHeight="1" x14ac:dyDescent="0.3">
      <c r="A6" s="94" t="s">
        <v>54</v>
      </c>
      <c r="B6" s="25" t="s">
        <v>55</v>
      </c>
      <c r="C6" s="25" t="s">
        <v>56</v>
      </c>
      <c r="D6" s="22" t="s">
        <v>85</v>
      </c>
      <c r="E6" s="26" t="s">
        <v>58</v>
      </c>
      <c r="F6" s="64"/>
      <c r="G6" s="64"/>
      <c r="H6" s="93"/>
    </row>
    <row r="7" spans="1:8" ht="19.149999999999999" customHeight="1" x14ac:dyDescent="0.3">
      <c r="A7" s="95" t="s">
        <v>86</v>
      </c>
      <c r="B7" s="68" t="s">
        <v>87</v>
      </c>
      <c r="C7" s="69" t="s">
        <v>88</v>
      </c>
      <c r="D7" s="69">
        <v>515379880</v>
      </c>
      <c r="E7" s="69">
        <v>513723430</v>
      </c>
      <c r="F7" s="69">
        <v>513723430</v>
      </c>
      <c r="G7" s="69">
        <f t="shared" ref="G7:G21" si="0">F7-E7</f>
        <v>0</v>
      </c>
      <c r="H7" s="96" t="s">
        <v>89</v>
      </c>
    </row>
    <row r="8" spans="1:8" ht="19.149999999999999" customHeight="1" x14ac:dyDescent="0.3">
      <c r="A8" s="97"/>
      <c r="B8" s="32"/>
      <c r="C8" s="33" t="s">
        <v>90</v>
      </c>
      <c r="D8" s="33">
        <v>77947550</v>
      </c>
      <c r="E8" s="33">
        <v>87414040</v>
      </c>
      <c r="F8" s="33">
        <v>87164040</v>
      </c>
      <c r="G8" s="69">
        <f t="shared" si="0"/>
        <v>-250000</v>
      </c>
      <c r="H8" s="98" t="s">
        <v>91</v>
      </c>
    </row>
    <row r="9" spans="1:8" ht="19.149999999999999" customHeight="1" x14ac:dyDescent="0.3">
      <c r="A9" s="97"/>
      <c r="B9" s="32"/>
      <c r="C9" s="33" t="s">
        <v>92</v>
      </c>
      <c r="D9" s="33">
        <v>51181690</v>
      </c>
      <c r="E9" s="33">
        <v>51634000</v>
      </c>
      <c r="F9" s="33">
        <v>51634000</v>
      </c>
      <c r="G9" s="69">
        <f t="shared" si="0"/>
        <v>0</v>
      </c>
      <c r="H9" s="98" t="s">
        <v>93</v>
      </c>
    </row>
    <row r="10" spans="1:8" ht="19.149999999999999" customHeight="1" x14ac:dyDescent="0.3">
      <c r="A10" s="97"/>
      <c r="B10" s="32"/>
      <c r="C10" s="33" t="s">
        <v>94</v>
      </c>
      <c r="D10" s="33">
        <v>68217970</v>
      </c>
      <c r="E10" s="33">
        <v>65250770</v>
      </c>
      <c r="F10" s="33">
        <v>65250770</v>
      </c>
      <c r="G10" s="69">
        <f t="shared" si="0"/>
        <v>0</v>
      </c>
      <c r="H10" s="98" t="s">
        <v>95</v>
      </c>
    </row>
    <row r="11" spans="1:8" ht="19.149999999999999" customHeight="1" x14ac:dyDescent="0.3">
      <c r="A11" s="97"/>
      <c r="B11" s="32"/>
      <c r="C11" s="33" t="s">
        <v>96</v>
      </c>
      <c r="D11" s="33">
        <v>0</v>
      </c>
      <c r="E11" s="33">
        <v>0</v>
      </c>
      <c r="F11" s="33">
        <v>0</v>
      </c>
      <c r="G11" s="69">
        <f t="shared" si="0"/>
        <v>0</v>
      </c>
      <c r="H11" s="98"/>
    </row>
    <row r="12" spans="1:8" ht="19.149999999999999" customHeight="1" x14ac:dyDescent="0.3">
      <c r="A12" s="97"/>
      <c r="B12" s="32"/>
      <c r="C12" s="29" t="s">
        <v>97</v>
      </c>
      <c r="D12" s="29">
        <f>SUM(D7:D11)</f>
        <v>712727090</v>
      </c>
      <c r="E12" s="29">
        <f>SUM(E7:E11)</f>
        <v>718022240</v>
      </c>
      <c r="F12" s="29">
        <f>SUM(F7:F11)</f>
        <v>717772240</v>
      </c>
      <c r="G12" s="29">
        <f>SUM(G7:G11)</f>
        <v>-250000</v>
      </c>
      <c r="H12" s="99"/>
    </row>
    <row r="13" spans="1:8" ht="19.149999999999999" customHeight="1" x14ac:dyDescent="0.3">
      <c r="A13" s="97"/>
      <c r="B13" s="32" t="s">
        <v>98</v>
      </c>
      <c r="C13" s="33" t="s">
        <v>99</v>
      </c>
      <c r="D13" s="33">
        <v>2800000</v>
      </c>
      <c r="E13" s="33">
        <v>1715000</v>
      </c>
      <c r="F13" s="33">
        <v>1675000</v>
      </c>
      <c r="G13" s="69">
        <f t="shared" si="0"/>
        <v>-40000</v>
      </c>
      <c r="H13" s="98" t="s">
        <v>100</v>
      </c>
    </row>
    <row r="14" spans="1:8" ht="19.149999999999999" customHeight="1" x14ac:dyDescent="0.3">
      <c r="A14" s="97"/>
      <c r="B14" s="32"/>
      <c r="C14" s="33" t="s">
        <v>101</v>
      </c>
      <c r="D14" s="33">
        <v>3200000</v>
      </c>
      <c r="E14" s="33">
        <v>2145500</v>
      </c>
      <c r="F14" s="33">
        <v>1715500</v>
      </c>
      <c r="G14" s="69">
        <f t="shared" si="0"/>
        <v>-430000</v>
      </c>
      <c r="H14" s="98" t="s">
        <v>102</v>
      </c>
    </row>
    <row r="15" spans="1:8" ht="19.149999999999999" customHeight="1" x14ac:dyDescent="0.3">
      <c r="A15" s="97"/>
      <c r="B15" s="32"/>
      <c r="C15" s="29" t="s">
        <v>97</v>
      </c>
      <c r="D15" s="29">
        <f>SUM(D13:D14)</f>
        <v>6000000</v>
      </c>
      <c r="E15" s="29">
        <f>SUM(E13:E14)</f>
        <v>3860500</v>
      </c>
      <c r="F15" s="29">
        <f>SUM(F13:F14)</f>
        <v>3390500</v>
      </c>
      <c r="G15" s="29">
        <f>SUM(G13:G14)</f>
        <v>-470000</v>
      </c>
      <c r="H15" s="99"/>
    </row>
    <row r="16" spans="1:8" ht="19.149999999999999" customHeight="1" x14ac:dyDescent="0.3">
      <c r="A16" s="97"/>
      <c r="B16" s="80" t="s">
        <v>103</v>
      </c>
      <c r="C16" s="33" t="s">
        <v>104</v>
      </c>
      <c r="D16" s="33">
        <v>4800000</v>
      </c>
      <c r="E16" s="33">
        <v>4873120</v>
      </c>
      <c r="F16" s="33">
        <v>4873120</v>
      </c>
      <c r="G16" s="69">
        <f>F16-E16</f>
        <v>0</v>
      </c>
      <c r="H16" s="98" t="s">
        <v>105</v>
      </c>
    </row>
    <row r="17" spans="1:12" ht="19.149999999999999" customHeight="1" x14ac:dyDescent="0.3">
      <c r="A17" s="97"/>
      <c r="B17" s="100"/>
      <c r="C17" s="33" t="s">
        <v>106</v>
      </c>
      <c r="D17" s="33">
        <v>6292910</v>
      </c>
      <c r="E17" s="33">
        <v>8059490</v>
      </c>
      <c r="F17" s="33">
        <v>8010320</v>
      </c>
      <c r="G17" s="69">
        <f>F17-E17</f>
        <v>-49170</v>
      </c>
      <c r="H17" s="98" t="s">
        <v>107</v>
      </c>
    </row>
    <row r="18" spans="1:12" ht="19.149999999999999" customHeight="1" x14ac:dyDescent="0.3">
      <c r="A18" s="97"/>
      <c r="B18" s="100"/>
      <c r="C18" s="33" t="s">
        <v>108</v>
      </c>
      <c r="D18" s="33">
        <v>9000000</v>
      </c>
      <c r="E18" s="33">
        <v>7889590</v>
      </c>
      <c r="F18" s="33">
        <v>7731000</v>
      </c>
      <c r="G18" s="69">
        <f t="shared" si="0"/>
        <v>-158590</v>
      </c>
      <c r="H18" s="98" t="s">
        <v>109</v>
      </c>
    </row>
    <row r="19" spans="1:12" ht="19.149999999999999" customHeight="1" x14ac:dyDescent="0.3">
      <c r="A19" s="97"/>
      <c r="B19" s="100"/>
      <c r="C19" s="33" t="s">
        <v>110</v>
      </c>
      <c r="D19" s="33">
        <v>3200000</v>
      </c>
      <c r="E19" s="33">
        <v>2580060</v>
      </c>
      <c r="F19" s="33">
        <v>2580060</v>
      </c>
      <c r="G19" s="69">
        <f t="shared" si="0"/>
        <v>0</v>
      </c>
      <c r="H19" s="98" t="s">
        <v>111</v>
      </c>
    </row>
    <row r="20" spans="1:12" ht="19.149999999999999" customHeight="1" x14ac:dyDescent="0.3">
      <c r="A20" s="97"/>
      <c r="B20" s="100"/>
      <c r="C20" s="33" t="s">
        <v>112</v>
      </c>
      <c r="D20" s="33">
        <v>2000000</v>
      </c>
      <c r="E20" s="33">
        <v>3496000</v>
      </c>
      <c r="F20" s="33">
        <v>3496000</v>
      </c>
      <c r="G20" s="69">
        <f t="shared" si="0"/>
        <v>0</v>
      </c>
      <c r="H20" s="98" t="s">
        <v>113</v>
      </c>
    </row>
    <row r="21" spans="1:12" ht="19.149999999999999" customHeight="1" x14ac:dyDescent="0.3">
      <c r="A21" s="97"/>
      <c r="B21" s="100"/>
      <c r="C21" s="33" t="s">
        <v>114</v>
      </c>
      <c r="D21" s="33">
        <v>6962000</v>
      </c>
      <c r="E21" s="33">
        <v>7613000</v>
      </c>
      <c r="F21" s="33">
        <v>6613000</v>
      </c>
      <c r="G21" s="69">
        <f t="shared" si="0"/>
        <v>-1000000</v>
      </c>
      <c r="H21" s="98" t="s">
        <v>115</v>
      </c>
    </row>
    <row r="22" spans="1:12" ht="19.149999999999999" customHeight="1" x14ac:dyDescent="0.3">
      <c r="A22" s="97"/>
      <c r="B22" s="68"/>
      <c r="C22" s="29" t="s">
        <v>97</v>
      </c>
      <c r="D22" s="29">
        <f>SUM(D16:D21)</f>
        <v>32254910</v>
      </c>
      <c r="E22" s="29">
        <f>SUM(E16:E21)</f>
        <v>34511260</v>
      </c>
      <c r="F22" s="29">
        <f t="shared" ref="F22:G22" si="1">SUM(F16:F21)</f>
        <v>33303500</v>
      </c>
      <c r="G22" s="29">
        <f t="shared" si="1"/>
        <v>-1207760</v>
      </c>
      <c r="H22" s="99"/>
    </row>
    <row r="23" spans="1:12" s="57" customFormat="1" ht="19.149999999999999" customHeight="1" x14ac:dyDescent="0.3">
      <c r="A23" s="101" t="s">
        <v>71</v>
      </c>
      <c r="B23" s="74"/>
      <c r="C23" s="74"/>
      <c r="D23" s="75">
        <f>D12+D15+D22</f>
        <v>750982000</v>
      </c>
      <c r="E23" s="75">
        <f>SUM(E22,E15,E12)</f>
        <v>756394000</v>
      </c>
      <c r="F23" s="75">
        <f>SUM(F22,F15,F12)</f>
        <v>754466240</v>
      </c>
      <c r="G23" s="75">
        <f>SUM(G22,G15,G12)</f>
        <v>-1927760</v>
      </c>
      <c r="H23" s="102"/>
    </row>
    <row r="24" spans="1:12" ht="19.149999999999999" customHeight="1" x14ac:dyDescent="0.3">
      <c r="A24" s="103" t="s">
        <v>116</v>
      </c>
      <c r="B24" s="104" t="s">
        <v>117</v>
      </c>
      <c r="C24" s="33" t="s">
        <v>117</v>
      </c>
      <c r="D24" s="33">
        <v>0</v>
      </c>
      <c r="E24" s="33">
        <v>0</v>
      </c>
      <c r="F24" s="33">
        <v>0</v>
      </c>
      <c r="G24" s="69">
        <f t="shared" ref="G24:G26" si="2">F24-E24</f>
        <v>0</v>
      </c>
      <c r="H24" s="98"/>
    </row>
    <row r="25" spans="1:12" ht="19.149999999999999" customHeight="1" x14ac:dyDescent="0.3">
      <c r="A25" s="103"/>
      <c r="B25" s="104"/>
      <c r="C25" s="33" t="s">
        <v>118</v>
      </c>
      <c r="D25" s="33">
        <v>4200000</v>
      </c>
      <c r="E25" s="33">
        <v>3078000</v>
      </c>
      <c r="F25" s="33">
        <v>3078000</v>
      </c>
      <c r="G25" s="69">
        <f t="shared" si="2"/>
        <v>0</v>
      </c>
      <c r="H25" s="98" t="s">
        <v>119</v>
      </c>
    </row>
    <row r="26" spans="1:12" ht="19.149999999999999" customHeight="1" x14ac:dyDescent="0.3">
      <c r="A26" s="103"/>
      <c r="B26" s="104"/>
      <c r="C26" s="33" t="s">
        <v>120</v>
      </c>
      <c r="D26" s="33">
        <v>800000</v>
      </c>
      <c r="E26" s="33">
        <v>440000</v>
      </c>
      <c r="F26" s="33">
        <v>440000</v>
      </c>
      <c r="G26" s="69">
        <f t="shared" si="2"/>
        <v>0</v>
      </c>
      <c r="H26" s="98" t="s">
        <v>121</v>
      </c>
    </row>
    <row r="27" spans="1:12" ht="19.149999999999999" customHeight="1" x14ac:dyDescent="0.3">
      <c r="A27" s="103"/>
      <c r="B27" s="104"/>
      <c r="C27" s="29" t="s">
        <v>97</v>
      </c>
      <c r="D27" s="29">
        <f>SUM(D24:D26)</f>
        <v>5000000</v>
      </c>
      <c r="E27" s="29">
        <f>SUM(E24:E26)</f>
        <v>3518000</v>
      </c>
      <c r="F27" s="29">
        <f t="shared" ref="F27:G27" si="3">SUM(F24:F26)</f>
        <v>3518000</v>
      </c>
      <c r="G27" s="29">
        <f t="shared" si="3"/>
        <v>0</v>
      </c>
      <c r="H27" s="99"/>
    </row>
    <row r="28" spans="1:12" s="57" customFormat="1" ht="19.149999999999999" customHeight="1" x14ac:dyDescent="0.3">
      <c r="A28" s="101" t="s">
        <v>71</v>
      </c>
      <c r="B28" s="74"/>
      <c r="C28" s="74"/>
      <c r="D28" s="75">
        <f>D27</f>
        <v>5000000</v>
      </c>
      <c r="E28" s="75">
        <f>SUM(E27)</f>
        <v>3518000</v>
      </c>
      <c r="F28" s="75">
        <f t="shared" ref="F28:G28" si="4">SUM(F27)</f>
        <v>3518000</v>
      </c>
      <c r="G28" s="75">
        <f t="shared" si="4"/>
        <v>0</v>
      </c>
      <c r="H28" s="102"/>
    </row>
    <row r="29" spans="1:12" s="113" customFormat="1" ht="38.25" customHeight="1" x14ac:dyDescent="0.3">
      <c r="A29" s="105" t="s">
        <v>122</v>
      </c>
      <c r="B29" s="106" t="s">
        <v>122</v>
      </c>
      <c r="C29" s="107" t="s">
        <v>123</v>
      </c>
      <c r="D29" s="107">
        <v>7000000</v>
      </c>
      <c r="E29" s="107">
        <v>6800000</v>
      </c>
      <c r="F29" s="108">
        <v>6800000</v>
      </c>
      <c r="G29" s="109">
        <f>F29-E29</f>
        <v>0</v>
      </c>
      <c r="H29" s="110" t="s">
        <v>124</v>
      </c>
      <c r="I29" s="111"/>
      <c r="J29" s="111"/>
      <c r="K29" s="112"/>
      <c r="L29" s="112"/>
    </row>
    <row r="30" spans="1:12" s="113" customFormat="1" ht="106.5" customHeight="1" x14ac:dyDescent="0.3">
      <c r="A30" s="114"/>
      <c r="B30" s="115"/>
      <c r="C30" s="107" t="s">
        <v>125</v>
      </c>
      <c r="D30" s="107">
        <v>84000000</v>
      </c>
      <c r="E30" s="107">
        <v>84600000</v>
      </c>
      <c r="F30" s="108">
        <v>82850000</v>
      </c>
      <c r="G30" s="109">
        <f t="shared" ref="G30:G60" si="5">F30-E30</f>
        <v>-1750000</v>
      </c>
      <c r="H30" s="110" t="s">
        <v>126</v>
      </c>
      <c r="I30" s="111"/>
      <c r="J30" s="111"/>
      <c r="K30" s="112"/>
      <c r="L30" s="112"/>
    </row>
    <row r="31" spans="1:12" s="113" customFormat="1" ht="71.25" customHeight="1" x14ac:dyDescent="0.3">
      <c r="A31" s="114"/>
      <c r="B31" s="115"/>
      <c r="C31" s="107" t="s">
        <v>127</v>
      </c>
      <c r="D31" s="107">
        <v>147300000</v>
      </c>
      <c r="E31" s="107">
        <v>152700000</v>
      </c>
      <c r="F31" s="108">
        <v>152700000</v>
      </c>
      <c r="G31" s="109">
        <f t="shared" si="5"/>
        <v>0</v>
      </c>
      <c r="H31" s="116" t="s">
        <v>128</v>
      </c>
      <c r="I31" s="112"/>
      <c r="J31" s="112"/>
      <c r="K31" s="112"/>
      <c r="L31" s="112"/>
    </row>
    <row r="32" spans="1:12" s="113" customFormat="1" ht="87" customHeight="1" x14ac:dyDescent="0.3">
      <c r="A32" s="114"/>
      <c r="B32" s="115"/>
      <c r="C32" s="107" t="s">
        <v>129</v>
      </c>
      <c r="D32" s="107">
        <v>18000000</v>
      </c>
      <c r="E32" s="107">
        <v>22283094</v>
      </c>
      <c r="F32" s="108">
        <v>16960800</v>
      </c>
      <c r="G32" s="109">
        <f t="shared" si="5"/>
        <v>-5322294</v>
      </c>
      <c r="H32" s="117" t="s">
        <v>130</v>
      </c>
      <c r="I32" s="112"/>
    </row>
    <row r="33" spans="1:11" s="113" customFormat="1" ht="58.5" customHeight="1" x14ac:dyDescent="0.3">
      <c r="A33" s="114"/>
      <c r="B33" s="115"/>
      <c r="C33" s="107" t="s">
        <v>131</v>
      </c>
      <c r="D33" s="107">
        <v>128488000</v>
      </c>
      <c r="E33" s="107">
        <v>128488000</v>
      </c>
      <c r="F33" s="108">
        <v>126738000</v>
      </c>
      <c r="G33" s="109">
        <f t="shared" si="5"/>
        <v>-1750000</v>
      </c>
      <c r="H33" s="117" t="s">
        <v>132</v>
      </c>
      <c r="I33" s="112"/>
    </row>
    <row r="34" spans="1:11" s="113" customFormat="1" ht="67.5" customHeight="1" x14ac:dyDescent="0.3">
      <c r="A34" s="114"/>
      <c r="B34" s="115"/>
      <c r="C34" s="107" t="s">
        <v>133</v>
      </c>
      <c r="D34" s="107">
        <v>292710000</v>
      </c>
      <c r="E34" s="107">
        <v>294710000</v>
      </c>
      <c r="F34" s="108">
        <v>261669620</v>
      </c>
      <c r="G34" s="109">
        <f>F34-E34</f>
        <v>-33040380</v>
      </c>
      <c r="H34" s="116" t="s">
        <v>134</v>
      </c>
      <c r="I34" s="112"/>
      <c r="K34" s="118"/>
    </row>
    <row r="35" spans="1:11" s="113" customFormat="1" ht="156" customHeight="1" x14ac:dyDescent="0.3">
      <c r="A35" s="114"/>
      <c r="B35" s="115"/>
      <c r="C35" s="119" t="s">
        <v>135</v>
      </c>
      <c r="D35" s="107">
        <v>35000000</v>
      </c>
      <c r="E35" s="107">
        <v>37500000</v>
      </c>
      <c r="F35" s="108">
        <v>35900000</v>
      </c>
      <c r="G35" s="109">
        <f t="shared" si="5"/>
        <v>-1600000</v>
      </c>
      <c r="H35" s="117" t="s">
        <v>136</v>
      </c>
      <c r="I35" s="112"/>
    </row>
    <row r="36" spans="1:11" s="113" customFormat="1" ht="51" customHeight="1" x14ac:dyDescent="0.3">
      <c r="A36" s="114"/>
      <c r="B36" s="115"/>
      <c r="C36" s="119" t="s">
        <v>137</v>
      </c>
      <c r="D36" s="107">
        <v>64104000</v>
      </c>
      <c r="E36" s="107">
        <v>65104000</v>
      </c>
      <c r="F36" s="108">
        <v>64384000</v>
      </c>
      <c r="G36" s="109">
        <f t="shared" si="5"/>
        <v>-720000</v>
      </c>
      <c r="H36" s="120" t="s">
        <v>138</v>
      </c>
      <c r="I36" s="112"/>
    </row>
    <row r="37" spans="1:11" s="113" customFormat="1" ht="16.5" customHeight="1" x14ac:dyDescent="0.3">
      <c r="A37" s="114"/>
      <c r="B37" s="115"/>
      <c r="C37" s="119" t="s">
        <v>139</v>
      </c>
      <c r="D37" s="107">
        <v>500000</v>
      </c>
      <c r="E37" s="107">
        <v>1000000</v>
      </c>
      <c r="F37" s="108">
        <v>1000000</v>
      </c>
      <c r="G37" s="109">
        <f t="shared" si="5"/>
        <v>0</v>
      </c>
      <c r="H37" s="121" t="s">
        <v>140</v>
      </c>
      <c r="I37" s="112"/>
    </row>
    <row r="38" spans="1:11" s="113" customFormat="1" ht="33.75" customHeight="1" x14ac:dyDescent="0.3">
      <c r="A38" s="114"/>
      <c r="B38" s="115"/>
      <c r="C38" s="107" t="s">
        <v>141</v>
      </c>
      <c r="D38" s="107">
        <v>10000000</v>
      </c>
      <c r="E38" s="107">
        <v>10000000</v>
      </c>
      <c r="F38" s="108">
        <v>10000000</v>
      </c>
      <c r="G38" s="109">
        <f t="shared" si="5"/>
        <v>0</v>
      </c>
      <c r="H38" s="117" t="s">
        <v>142</v>
      </c>
    </row>
    <row r="39" spans="1:11" s="113" customFormat="1" ht="19.149999999999999" customHeight="1" x14ac:dyDescent="0.3">
      <c r="A39" s="114"/>
      <c r="B39" s="115"/>
      <c r="C39" s="107" t="s">
        <v>143</v>
      </c>
      <c r="D39" s="107">
        <v>4650000</v>
      </c>
      <c r="E39" s="107">
        <v>4650000</v>
      </c>
      <c r="F39" s="108">
        <v>4537500</v>
      </c>
      <c r="G39" s="109">
        <f t="shared" si="5"/>
        <v>-112500</v>
      </c>
      <c r="H39" s="122" t="s">
        <v>144</v>
      </c>
      <c r="I39" s="112"/>
    </row>
    <row r="40" spans="1:11" s="113" customFormat="1" ht="19.149999999999999" customHeight="1" x14ac:dyDescent="0.3">
      <c r="A40" s="114"/>
      <c r="B40" s="115"/>
      <c r="C40" s="107" t="s">
        <v>145</v>
      </c>
      <c r="D40" s="107">
        <v>32400000</v>
      </c>
      <c r="E40" s="107">
        <v>32400000</v>
      </c>
      <c r="F40" s="108">
        <v>8982000</v>
      </c>
      <c r="G40" s="109">
        <f t="shared" si="5"/>
        <v>-23418000</v>
      </c>
      <c r="H40" s="122" t="s">
        <v>146</v>
      </c>
      <c r="I40" s="112"/>
    </row>
    <row r="41" spans="1:11" s="113" customFormat="1" ht="36.75" customHeight="1" x14ac:dyDescent="0.3">
      <c r="A41" s="114"/>
      <c r="B41" s="115"/>
      <c r="C41" s="107" t="s">
        <v>147</v>
      </c>
      <c r="D41" s="107">
        <v>25800000</v>
      </c>
      <c r="E41" s="107">
        <v>25800000</v>
      </c>
      <c r="F41" s="108">
        <v>20774000</v>
      </c>
      <c r="G41" s="109">
        <f t="shared" si="5"/>
        <v>-5026000</v>
      </c>
      <c r="H41" s="117" t="s">
        <v>148</v>
      </c>
      <c r="I41" s="112"/>
    </row>
    <row r="42" spans="1:11" s="113" customFormat="1" ht="19.149999999999999" customHeight="1" x14ac:dyDescent="0.3">
      <c r="A42" s="114"/>
      <c r="B42" s="115"/>
      <c r="C42" s="107" t="s">
        <v>149</v>
      </c>
      <c r="D42" s="107">
        <v>3000000</v>
      </c>
      <c r="E42" s="107">
        <v>3000000</v>
      </c>
      <c r="F42" s="108">
        <v>3000000</v>
      </c>
      <c r="G42" s="109">
        <f t="shared" si="5"/>
        <v>0</v>
      </c>
      <c r="H42" s="122" t="s">
        <v>150</v>
      </c>
    </row>
    <row r="43" spans="1:11" s="113" customFormat="1" ht="33.75" customHeight="1" x14ac:dyDescent="0.3">
      <c r="A43" s="114"/>
      <c r="B43" s="115"/>
      <c r="C43" s="119" t="s">
        <v>151</v>
      </c>
      <c r="D43" s="107">
        <v>16000000</v>
      </c>
      <c r="E43" s="107">
        <v>16000000</v>
      </c>
      <c r="F43" s="108">
        <v>16000000</v>
      </c>
      <c r="G43" s="109">
        <f t="shared" si="5"/>
        <v>0</v>
      </c>
      <c r="H43" s="120" t="s">
        <v>152</v>
      </c>
      <c r="I43" s="112"/>
    </row>
    <row r="44" spans="1:11" s="113" customFormat="1" ht="52.5" customHeight="1" x14ac:dyDescent="0.3">
      <c r="A44" s="114"/>
      <c r="B44" s="115"/>
      <c r="C44" s="119" t="s">
        <v>153</v>
      </c>
      <c r="D44" s="107">
        <v>28000000</v>
      </c>
      <c r="E44" s="107">
        <v>28000000</v>
      </c>
      <c r="F44" s="108">
        <v>28000000</v>
      </c>
      <c r="G44" s="109">
        <f t="shared" si="5"/>
        <v>0</v>
      </c>
      <c r="H44" s="117" t="s">
        <v>154</v>
      </c>
      <c r="I44" s="112"/>
    </row>
    <row r="45" spans="1:11" s="113" customFormat="1" ht="46.5" customHeight="1" x14ac:dyDescent="0.3">
      <c r="A45" s="114"/>
      <c r="B45" s="115"/>
      <c r="C45" s="119" t="s">
        <v>155</v>
      </c>
      <c r="D45" s="107">
        <v>28000000</v>
      </c>
      <c r="E45" s="107">
        <v>28000000</v>
      </c>
      <c r="F45" s="108">
        <v>28000000</v>
      </c>
      <c r="G45" s="107">
        <f t="shared" si="5"/>
        <v>0</v>
      </c>
      <c r="H45" s="117" t="s">
        <v>156</v>
      </c>
      <c r="I45" s="112"/>
    </row>
    <row r="46" spans="1:11" s="113" customFormat="1" ht="19.149999999999999" customHeight="1" x14ac:dyDescent="0.3">
      <c r="A46" s="114"/>
      <c r="B46" s="115"/>
      <c r="C46" s="107" t="s">
        <v>157</v>
      </c>
      <c r="D46" s="107">
        <v>34440000</v>
      </c>
      <c r="E46" s="107">
        <v>34440000</v>
      </c>
      <c r="F46" s="108">
        <v>32856600</v>
      </c>
      <c r="G46" s="109">
        <f t="shared" si="5"/>
        <v>-1583400</v>
      </c>
      <c r="H46" s="122" t="s">
        <v>158</v>
      </c>
      <c r="I46" s="112"/>
      <c r="J46" s="123"/>
    </row>
    <row r="47" spans="1:11" s="113" customFormat="1" ht="19.149999999999999" customHeight="1" x14ac:dyDescent="0.3">
      <c r="A47" s="114"/>
      <c r="B47" s="115"/>
      <c r="C47" s="107" t="s">
        <v>159</v>
      </c>
      <c r="D47" s="107">
        <v>34440000</v>
      </c>
      <c r="E47" s="107">
        <v>34440000</v>
      </c>
      <c r="F47" s="108">
        <v>19475050</v>
      </c>
      <c r="G47" s="109">
        <f t="shared" si="5"/>
        <v>-14964950</v>
      </c>
      <c r="H47" s="122" t="s">
        <v>160</v>
      </c>
    </row>
    <row r="48" spans="1:11" s="113" customFormat="1" ht="19.149999999999999" customHeight="1" x14ac:dyDescent="0.3">
      <c r="A48" s="114"/>
      <c r="B48" s="115"/>
      <c r="C48" s="107" t="s">
        <v>161</v>
      </c>
      <c r="D48" s="107">
        <v>50000000</v>
      </c>
      <c r="E48" s="107">
        <v>50000000</v>
      </c>
      <c r="F48" s="108">
        <v>46561770</v>
      </c>
      <c r="G48" s="109">
        <f t="shared" si="5"/>
        <v>-3438230</v>
      </c>
      <c r="H48" s="121" t="s">
        <v>162</v>
      </c>
      <c r="I48" s="112"/>
    </row>
    <row r="49" spans="1:11" s="113" customFormat="1" ht="51.75" customHeight="1" x14ac:dyDescent="0.3">
      <c r="A49" s="114"/>
      <c r="B49" s="115"/>
      <c r="C49" s="107" t="s">
        <v>163</v>
      </c>
      <c r="D49" s="107">
        <v>3504663000</v>
      </c>
      <c r="E49" s="107">
        <v>3703566666</v>
      </c>
      <c r="F49" s="108">
        <v>3323651083</v>
      </c>
      <c r="G49" s="109">
        <f t="shared" si="5"/>
        <v>-379915583</v>
      </c>
      <c r="H49" s="120" t="s">
        <v>164</v>
      </c>
      <c r="I49" s="112"/>
      <c r="J49" s="124"/>
    </row>
    <row r="50" spans="1:11" s="113" customFormat="1" ht="48" customHeight="1" x14ac:dyDescent="0.3">
      <c r="A50" s="114"/>
      <c r="B50" s="115"/>
      <c r="C50" s="119" t="s">
        <v>165</v>
      </c>
      <c r="D50" s="107">
        <v>785000000</v>
      </c>
      <c r="E50" s="107">
        <v>840532420</v>
      </c>
      <c r="F50" s="108">
        <v>761101710</v>
      </c>
      <c r="G50" s="109">
        <f t="shared" si="5"/>
        <v>-79430710</v>
      </c>
      <c r="H50" s="120" t="s">
        <v>166</v>
      </c>
      <c r="I50" s="125"/>
    </row>
    <row r="51" spans="1:11" s="113" customFormat="1" ht="19.149999999999999" customHeight="1" x14ac:dyDescent="0.3">
      <c r="A51" s="114"/>
      <c r="B51" s="115"/>
      <c r="C51" s="107" t="s">
        <v>167</v>
      </c>
      <c r="D51" s="107">
        <v>6300000</v>
      </c>
      <c r="E51" s="107">
        <v>6400000</v>
      </c>
      <c r="F51" s="108">
        <v>4600000</v>
      </c>
      <c r="G51" s="109">
        <f t="shared" si="5"/>
        <v>-1800000</v>
      </c>
      <c r="H51" s="121" t="s">
        <v>168</v>
      </c>
      <c r="I51" s="112"/>
    </row>
    <row r="52" spans="1:11" s="113" customFormat="1" ht="19.149999999999999" customHeight="1" x14ac:dyDescent="0.3">
      <c r="A52" s="114"/>
      <c r="B52" s="115"/>
      <c r="C52" s="107" t="s">
        <v>169</v>
      </c>
      <c r="D52" s="107">
        <v>144000000</v>
      </c>
      <c r="E52" s="107">
        <v>149000000</v>
      </c>
      <c r="F52" s="108">
        <v>147000000</v>
      </c>
      <c r="G52" s="109">
        <f t="shared" si="5"/>
        <v>-2000000</v>
      </c>
      <c r="H52" s="121" t="s">
        <v>170</v>
      </c>
      <c r="I52" s="112"/>
    </row>
    <row r="53" spans="1:11" s="113" customFormat="1" ht="20.45" customHeight="1" x14ac:dyDescent="0.3">
      <c r="A53" s="114"/>
      <c r="B53" s="115"/>
      <c r="C53" s="107" t="s">
        <v>171</v>
      </c>
      <c r="D53" s="107">
        <v>34400000</v>
      </c>
      <c r="E53" s="107">
        <v>18000000</v>
      </c>
      <c r="F53" s="108">
        <v>3760097</v>
      </c>
      <c r="G53" s="109">
        <f t="shared" si="5"/>
        <v>-14239903</v>
      </c>
      <c r="H53" s="122" t="s">
        <v>172</v>
      </c>
    </row>
    <row r="54" spans="1:11" s="113" customFormat="1" ht="20.45" customHeight="1" x14ac:dyDescent="0.3">
      <c r="A54" s="114"/>
      <c r="B54" s="115"/>
      <c r="C54" s="107" t="s">
        <v>173</v>
      </c>
      <c r="D54" s="107">
        <v>0</v>
      </c>
      <c r="E54" s="107">
        <v>9590000</v>
      </c>
      <c r="F54" s="109">
        <v>9590000</v>
      </c>
      <c r="G54" s="109">
        <f t="shared" si="5"/>
        <v>0</v>
      </c>
      <c r="H54" s="122" t="s">
        <v>174</v>
      </c>
      <c r="J54" s="113" t="s">
        <v>175</v>
      </c>
    </row>
    <row r="55" spans="1:11" ht="18" customHeight="1" x14ac:dyDescent="0.3">
      <c r="A55" s="114"/>
      <c r="B55" s="115"/>
      <c r="C55" s="33" t="s">
        <v>176</v>
      </c>
      <c r="D55" s="33">
        <v>25200000</v>
      </c>
      <c r="E55" s="33">
        <v>28500000</v>
      </c>
      <c r="F55" s="126">
        <v>28500000</v>
      </c>
      <c r="G55" s="109">
        <f t="shared" si="5"/>
        <v>0</v>
      </c>
      <c r="H55" s="127" t="s">
        <v>177</v>
      </c>
    </row>
    <row r="56" spans="1:11" ht="54.75" customHeight="1" x14ac:dyDescent="0.3">
      <c r="A56" s="114"/>
      <c r="B56" s="115"/>
      <c r="C56" s="33" t="s">
        <v>178</v>
      </c>
      <c r="D56" s="33">
        <v>120000000</v>
      </c>
      <c r="E56" s="33">
        <v>120000000</v>
      </c>
      <c r="F56" s="126">
        <v>90000000</v>
      </c>
      <c r="G56" s="109">
        <f t="shared" si="5"/>
        <v>-30000000</v>
      </c>
      <c r="H56" s="128" t="s">
        <v>179</v>
      </c>
      <c r="I56" s="129"/>
    </row>
    <row r="57" spans="1:11" ht="18" customHeight="1" x14ac:dyDescent="0.3">
      <c r="A57" s="114"/>
      <c r="B57" s="115"/>
      <c r="C57" s="33" t="s">
        <v>180</v>
      </c>
      <c r="D57" s="33">
        <v>3000000</v>
      </c>
      <c r="E57" s="33">
        <v>17000000</v>
      </c>
      <c r="F57" s="126">
        <v>15850300</v>
      </c>
      <c r="G57" s="109">
        <f t="shared" si="5"/>
        <v>-1149700</v>
      </c>
      <c r="H57" s="127" t="s">
        <v>181</v>
      </c>
      <c r="I57" s="129"/>
      <c r="K57" s="130"/>
    </row>
    <row r="58" spans="1:11" ht="50.25" customHeight="1" x14ac:dyDescent="0.3">
      <c r="A58" s="114"/>
      <c r="B58" s="115"/>
      <c r="C58" s="33" t="s">
        <v>182</v>
      </c>
      <c r="D58" s="33">
        <v>89000000</v>
      </c>
      <c r="E58" s="33">
        <v>136500000</v>
      </c>
      <c r="F58" s="126">
        <v>121500000</v>
      </c>
      <c r="G58" s="109">
        <f t="shared" si="5"/>
        <v>-15000000</v>
      </c>
      <c r="H58" s="131" t="s">
        <v>183</v>
      </c>
    </row>
    <row r="59" spans="1:11" ht="18" customHeight="1" x14ac:dyDescent="0.3">
      <c r="A59" s="114"/>
      <c r="B59" s="115"/>
      <c r="C59" s="33" t="s">
        <v>184</v>
      </c>
      <c r="D59" s="33">
        <v>72000000</v>
      </c>
      <c r="E59" s="33">
        <v>48000000</v>
      </c>
      <c r="F59" s="126">
        <v>38400000</v>
      </c>
      <c r="G59" s="109">
        <f t="shared" si="5"/>
        <v>-9600000</v>
      </c>
      <c r="H59" s="127" t="s">
        <v>185</v>
      </c>
      <c r="I59" s="129"/>
    </row>
    <row r="60" spans="1:11" ht="33.75" customHeight="1" x14ac:dyDescent="0.3">
      <c r="A60" s="114"/>
      <c r="B60" s="115"/>
      <c r="C60" s="33" t="s">
        <v>186</v>
      </c>
      <c r="D60" s="33">
        <v>0</v>
      </c>
      <c r="E60" s="33">
        <v>8000000</v>
      </c>
      <c r="F60" s="126">
        <v>8000000</v>
      </c>
      <c r="G60" s="109">
        <f t="shared" si="5"/>
        <v>0</v>
      </c>
      <c r="H60" s="131" t="s">
        <v>187</v>
      </c>
      <c r="I60" s="129"/>
    </row>
    <row r="61" spans="1:11" ht="19.149999999999999" customHeight="1" x14ac:dyDescent="0.3">
      <c r="A61" s="132"/>
      <c r="B61" s="133"/>
      <c r="C61" s="29" t="s">
        <v>97</v>
      </c>
      <c r="D61" s="29">
        <f>SUM(D29:D60)</f>
        <v>5827395000</v>
      </c>
      <c r="E61" s="29">
        <f>SUM(E29:E60)</f>
        <v>6145004180</v>
      </c>
      <c r="F61" s="29">
        <f>SUM(F29:F60)</f>
        <v>5519142530</v>
      </c>
      <c r="G61" s="29">
        <f>SUM(G29:G59)</f>
        <v>-625861650</v>
      </c>
      <c r="H61" s="134"/>
    </row>
    <row r="62" spans="1:11" s="57" customFormat="1" ht="19.149999999999999" customHeight="1" x14ac:dyDescent="0.3">
      <c r="A62" s="135" t="s">
        <v>71</v>
      </c>
      <c r="B62" s="136"/>
      <c r="C62" s="137"/>
      <c r="D62" s="75">
        <f>D61</f>
        <v>5827395000</v>
      </c>
      <c r="E62" s="75">
        <f>E61</f>
        <v>6145004180</v>
      </c>
      <c r="F62" s="75">
        <f>F61</f>
        <v>5519142530</v>
      </c>
      <c r="G62" s="75">
        <f>G61</f>
        <v>-625861650</v>
      </c>
      <c r="H62" s="138"/>
    </row>
    <row r="63" spans="1:11" ht="19.149999999999999" customHeight="1" x14ac:dyDescent="0.3">
      <c r="A63" s="103" t="s">
        <v>188</v>
      </c>
      <c r="B63" s="104" t="s">
        <v>189</v>
      </c>
      <c r="C63" s="33" t="s">
        <v>188</v>
      </c>
      <c r="D63" s="33">
        <v>133656</v>
      </c>
      <c r="E63" s="33">
        <v>222773</v>
      </c>
      <c r="F63" s="33">
        <v>0</v>
      </c>
      <c r="G63" s="69">
        <f t="shared" ref="G63" si="6">F63-E63</f>
        <v>-222773</v>
      </c>
      <c r="H63" s="127"/>
    </row>
    <row r="64" spans="1:11" ht="19.149999999999999" customHeight="1" x14ac:dyDescent="0.3">
      <c r="A64" s="103"/>
      <c r="B64" s="104"/>
      <c r="C64" s="29" t="s">
        <v>97</v>
      </c>
      <c r="D64" s="29">
        <f>D63</f>
        <v>133656</v>
      </c>
      <c r="E64" s="29">
        <f>SUM(E63)</f>
        <v>222773</v>
      </c>
      <c r="F64" s="29">
        <f t="shared" ref="F64:G65" si="7">SUM(F63)</f>
        <v>0</v>
      </c>
      <c r="G64" s="29">
        <f t="shared" si="7"/>
        <v>-222773</v>
      </c>
      <c r="H64" s="134"/>
    </row>
    <row r="65" spans="1:8" s="57" customFormat="1" ht="19.149999999999999" customHeight="1" x14ac:dyDescent="0.3">
      <c r="A65" s="101" t="s">
        <v>71</v>
      </c>
      <c r="B65" s="74"/>
      <c r="C65" s="74"/>
      <c r="D65" s="75">
        <f>D64</f>
        <v>133656</v>
      </c>
      <c r="E65" s="75">
        <f>SUM(E64)</f>
        <v>222773</v>
      </c>
      <c r="F65" s="75">
        <f t="shared" si="7"/>
        <v>0</v>
      </c>
      <c r="G65" s="75">
        <f t="shared" si="7"/>
        <v>-222773</v>
      </c>
      <c r="H65" s="138"/>
    </row>
    <row r="66" spans="1:8" ht="19.149999999999999" customHeight="1" x14ac:dyDescent="0.3">
      <c r="A66" s="103" t="s">
        <v>190</v>
      </c>
      <c r="B66" s="104" t="s">
        <v>191</v>
      </c>
      <c r="C66" s="33" t="s">
        <v>192</v>
      </c>
      <c r="D66" s="33">
        <v>1000000</v>
      </c>
      <c r="E66" s="33">
        <v>511188</v>
      </c>
      <c r="F66" s="33">
        <v>0</v>
      </c>
      <c r="G66" s="69">
        <f t="shared" ref="G66:G67" si="8">F66-E66</f>
        <v>-511188</v>
      </c>
      <c r="H66" s="127"/>
    </row>
    <row r="67" spans="1:8" ht="19.149999999999999" customHeight="1" x14ac:dyDescent="0.3">
      <c r="A67" s="103"/>
      <c r="B67" s="104"/>
      <c r="C67" s="33" t="s">
        <v>193</v>
      </c>
      <c r="D67" s="33">
        <v>854089344</v>
      </c>
      <c r="E67" s="33">
        <v>950302859</v>
      </c>
      <c r="F67" s="33">
        <v>869902547</v>
      </c>
      <c r="G67" s="69">
        <f t="shared" si="8"/>
        <v>-80400312</v>
      </c>
      <c r="H67" s="127"/>
    </row>
    <row r="68" spans="1:8" ht="19.149999999999999" customHeight="1" x14ac:dyDescent="0.3">
      <c r="A68" s="103"/>
      <c r="B68" s="104"/>
      <c r="C68" s="29" t="s">
        <v>97</v>
      </c>
      <c r="D68" s="29">
        <f>SUM(D66:D67)</f>
        <v>855089344</v>
      </c>
      <c r="E68" s="29">
        <f>SUM(E66:E67)</f>
        <v>950814047</v>
      </c>
      <c r="F68" s="29">
        <f t="shared" ref="F68:G68" si="9">SUM(F66:F67)</f>
        <v>869902547</v>
      </c>
      <c r="G68" s="29">
        <f t="shared" si="9"/>
        <v>-80911500</v>
      </c>
      <c r="H68" s="134"/>
    </row>
    <row r="69" spans="1:8" s="57" customFormat="1" ht="19.149999999999999" customHeight="1" x14ac:dyDescent="0.3">
      <c r="A69" s="101" t="s">
        <v>71</v>
      </c>
      <c r="B69" s="74"/>
      <c r="C69" s="74"/>
      <c r="D69" s="75">
        <f>D68</f>
        <v>855089344</v>
      </c>
      <c r="E69" s="75">
        <f>SUM(E68)</f>
        <v>950814047</v>
      </c>
      <c r="F69" s="75">
        <f t="shared" ref="F69:G69" si="10">SUM(F68)</f>
        <v>869902547</v>
      </c>
      <c r="G69" s="75">
        <f t="shared" si="10"/>
        <v>-80911500</v>
      </c>
      <c r="H69" s="138"/>
    </row>
    <row r="70" spans="1:8" ht="227.25" customHeight="1" x14ac:dyDescent="0.3">
      <c r="A70" s="103" t="s">
        <v>60</v>
      </c>
      <c r="B70" s="104" t="s">
        <v>60</v>
      </c>
      <c r="C70" s="69" t="s">
        <v>61</v>
      </c>
      <c r="D70" s="69">
        <v>0</v>
      </c>
      <c r="E70" s="33">
        <v>0</v>
      </c>
      <c r="F70" s="33">
        <v>692986213</v>
      </c>
      <c r="G70" s="69">
        <f t="shared" ref="G70:G74" si="11">F70-E70</f>
        <v>692986213</v>
      </c>
      <c r="H70" s="139" t="s">
        <v>194</v>
      </c>
    </row>
    <row r="71" spans="1:8" ht="19.149999999999999" customHeight="1" x14ac:dyDescent="0.3">
      <c r="A71" s="103"/>
      <c r="B71" s="104"/>
      <c r="C71" s="33" t="s">
        <v>62</v>
      </c>
      <c r="D71" s="33">
        <v>0</v>
      </c>
      <c r="E71" s="33">
        <v>0</v>
      </c>
      <c r="F71" s="33">
        <v>15822748</v>
      </c>
      <c r="G71" s="69">
        <f t="shared" si="11"/>
        <v>15822748</v>
      </c>
      <c r="H71" s="98"/>
    </row>
    <row r="72" spans="1:8" ht="19.149999999999999" customHeight="1" x14ac:dyDescent="0.3">
      <c r="A72" s="103"/>
      <c r="B72" s="104"/>
      <c r="C72" s="33" t="s">
        <v>63</v>
      </c>
      <c r="D72" s="33">
        <v>0</v>
      </c>
      <c r="E72" s="33">
        <v>0</v>
      </c>
      <c r="F72" s="33">
        <v>0</v>
      </c>
      <c r="G72" s="69">
        <f t="shared" si="11"/>
        <v>0</v>
      </c>
      <c r="H72" s="98"/>
    </row>
    <row r="73" spans="1:8" ht="19.149999999999999" customHeight="1" x14ac:dyDescent="0.3">
      <c r="A73" s="103"/>
      <c r="B73" s="104"/>
      <c r="C73" s="33" t="s">
        <v>64</v>
      </c>
      <c r="D73" s="33">
        <v>0</v>
      </c>
      <c r="E73" s="33">
        <v>0</v>
      </c>
      <c r="F73" s="33">
        <v>3104656</v>
      </c>
      <c r="G73" s="69">
        <f t="shared" si="11"/>
        <v>3104656</v>
      </c>
      <c r="H73" s="98"/>
    </row>
    <row r="74" spans="1:8" ht="19.149999999999999" customHeight="1" x14ac:dyDescent="0.3">
      <c r="A74" s="103"/>
      <c r="B74" s="104"/>
      <c r="C74" s="33" t="s">
        <v>60</v>
      </c>
      <c r="D74" s="33">
        <v>0</v>
      </c>
      <c r="E74" s="33">
        <v>0</v>
      </c>
      <c r="F74" s="33">
        <v>0</v>
      </c>
      <c r="G74" s="69">
        <f t="shared" si="11"/>
        <v>0</v>
      </c>
      <c r="H74" s="98"/>
    </row>
    <row r="75" spans="1:8" ht="19.149999999999999" customHeight="1" x14ac:dyDescent="0.3">
      <c r="A75" s="103"/>
      <c r="B75" s="104"/>
      <c r="C75" s="29" t="s">
        <v>97</v>
      </c>
      <c r="D75" s="29">
        <f>SUM(D70:D74)</f>
        <v>0</v>
      </c>
      <c r="E75" s="29">
        <f>SUM(E70:E74)</f>
        <v>0</v>
      </c>
      <c r="F75" s="29">
        <f>SUM(F70:F74)</f>
        <v>711913617</v>
      </c>
      <c r="G75" s="29">
        <f>SUM(G70:G74)</f>
        <v>711913617</v>
      </c>
      <c r="H75" s="99"/>
    </row>
    <row r="76" spans="1:8" s="57" customFormat="1" ht="19.149999999999999" customHeight="1" x14ac:dyDescent="0.3">
      <c r="A76" s="101" t="s">
        <v>71</v>
      </c>
      <c r="B76" s="74"/>
      <c r="C76" s="74"/>
      <c r="D76" s="75">
        <f>D75</f>
        <v>0</v>
      </c>
      <c r="E76" s="75">
        <f>SUM(E75)</f>
        <v>0</v>
      </c>
      <c r="F76" s="75">
        <f t="shared" ref="F76:G76" si="12">SUM(F75)</f>
        <v>711913617</v>
      </c>
      <c r="G76" s="75">
        <f t="shared" si="12"/>
        <v>711913617</v>
      </c>
      <c r="H76" s="102"/>
    </row>
    <row r="77" spans="1:8" ht="22.9" customHeight="1" thickBot="1" x14ac:dyDescent="0.35">
      <c r="A77" s="140" t="s">
        <v>81</v>
      </c>
      <c r="B77" s="141"/>
      <c r="C77" s="141"/>
      <c r="D77" s="142">
        <f>D23+D28+D62+D65+D69+D76</f>
        <v>7438600000</v>
      </c>
      <c r="E77" s="142">
        <f>SUM(E76,E69,E65,E62,E28,E23)</f>
        <v>7855953000</v>
      </c>
      <c r="F77" s="142">
        <f>SUM(F76,F69,F65,F62,F28,F23)</f>
        <v>7858942934</v>
      </c>
      <c r="G77" s="142">
        <f>SUM(G76,G69,G65,G62,G28,G23)</f>
        <v>2989934</v>
      </c>
      <c r="H77" s="143"/>
    </row>
  </sheetData>
  <mergeCells count="30">
    <mergeCell ref="A76:C76"/>
    <mergeCell ref="A77:C77"/>
    <mergeCell ref="A65:C65"/>
    <mergeCell ref="A66:A68"/>
    <mergeCell ref="B66:B68"/>
    <mergeCell ref="A69:C69"/>
    <mergeCell ref="A70:A75"/>
    <mergeCell ref="B70:B75"/>
    <mergeCell ref="A28:C28"/>
    <mergeCell ref="A29:A61"/>
    <mergeCell ref="B29:B61"/>
    <mergeCell ref="A62:C62"/>
    <mergeCell ref="A63:A64"/>
    <mergeCell ref="B63:B64"/>
    <mergeCell ref="A7:A22"/>
    <mergeCell ref="B7:B12"/>
    <mergeCell ref="B13:B15"/>
    <mergeCell ref="B16:B22"/>
    <mergeCell ref="A23:C23"/>
    <mergeCell ref="A24:A27"/>
    <mergeCell ref="B24:B27"/>
    <mergeCell ref="A1:H1"/>
    <mergeCell ref="A3:C3"/>
    <mergeCell ref="E3:H3"/>
    <mergeCell ref="A4:H4"/>
    <mergeCell ref="A5:C5"/>
    <mergeCell ref="D5:E5"/>
    <mergeCell ref="F5:F6"/>
    <mergeCell ref="G5:G6"/>
    <mergeCell ref="H5:H6"/>
  </mergeCells>
  <phoneticPr fontId="2" type="noConversion"/>
  <printOptions horizontalCentered="1"/>
  <pageMargins left="0.23622047244094491" right="0.23622047244094491" top="0.35" bottom="0.17" header="0.31496062992125984" footer="0.19"/>
  <pageSetup paperSize="9" scale="81" fitToHeight="0" orientation="landscape" r:id="rId1"/>
  <rowBreaks count="4" manualBreakCount="4">
    <brk id="28" max="7" man="1"/>
    <brk id="34" max="7" man="1"/>
    <brk id="45" max="7" man="1"/>
    <brk id="62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세입세출 결산서</vt:lpstr>
      <vt:lpstr>세입결산서 </vt:lpstr>
      <vt:lpstr>세출결산서</vt:lpstr>
      <vt:lpstr>세출결산서!Print_Area</vt:lpstr>
      <vt:lpstr>'세입결산서 '!Print_Titles</vt:lpstr>
      <vt:lpstr>세출결산서!Print_Titles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2026-03-30T04:59:01Z</dcterms:created>
  <dcterms:modified xsi:type="dcterms:W3CDTF">2026-03-30T04:59:43Z</dcterms:modified>
</cp:coreProperties>
</file>